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ARPETA COMPARTIDA CONTROL INTERNO\2019\SEGUIMIENTO MAPAS DE RIESGOS DE GESTIÓN\SEGUIMIENTO I -2019\"/>
    </mc:Choice>
  </mc:AlternateContent>
  <bookViews>
    <workbookView xWindow="0" yWindow="0" windowWidth="20490" windowHeight="7455" firstSheet="1" activeTab="6"/>
  </bookViews>
  <sheets>
    <sheet name="Educacion" sheetId="1" r:id="rId1"/>
    <sheet name="Gestion Emprender" sheetId="2" r:id="rId2"/>
    <sheet name="Espiritualidad" sheetId="3" r:id="rId3"/>
    <sheet name="Externado" sheetId="4" r:id="rId4"/>
    <sheet name="Internado" sheetId="5" r:id="rId5"/>
    <sheet name="Psicosocial" sheetId="6" r:id="rId6"/>
    <sheet name="Salud" sheetId="7" r:id="rId7"/>
    <sheet name="Sociolegal" sheetId="8" r:id="rId8"/>
    <sheet name="Territorio" sheetId="9" r:id="rId9"/>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3" i="9" l="1"/>
  <c r="O22" i="9"/>
  <c r="O21" i="9"/>
  <c r="O20" i="9"/>
  <c r="O19" i="9"/>
  <c r="K19" i="9"/>
  <c r="O18" i="9"/>
  <c r="O17" i="9"/>
  <c r="J17" i="9"/>
  <c r="H17" i="9"/>
  <c r="O16" i="9"/>
  <c r="O15" i="9"/>
  <c r="O14" i="9"/>
  <c r="O13" i="9"/>
  <c r="O12" i="9"/>
  <c r="K12" i="9"/>
  <c r="O11" i="9"/>
  <c r="P10" i="9"/>
  <c r="Q10" i="9" s="1"/>
  <c r="O10" i="9"/>
  <c r="J10" i="9"/>
  <c r="H10" i="9"/>
  <c r="P17" i="9" l="1"/>
  <c r="Q17" i="9" s="1"/>
  <c r="S17" i="9"/>
  <c r="T17" i="9" s="1"/>
  <c r="S10" i="9"/>
  <c r="T10" i="9" s="1"/>
  <c r="K17" i="9"/>
  <c r="K10" i="9"/>
  <c r="AA46" i="8"/>
  <c r="O37" i="8"/>
  <c r="O36" i="8"/>
  <c r="O35" i="8"/>
  <c r="O34" i="8"/>
  <c r="O33" i="8"/>
  <c r="K33" i="8"/>
  <c r="O32" i="8"/>
  <c r="O31" i="8"/>
  <c r="J31" i="8"/>
  <c r="H31" i="8"/>
  <c r="O30" i="8"/>
  <c r="O29" i="8"/>
  <c r="O28" i="8"/>
  <c r="O27" i="8"/>
  <c r="O26" i="8"/>
  <c r="K26" i="8"/>
  <c r="O25" i="8"/>
  <c r="O24" i="8"/>
  <c r="P24" i="8" s="1"/>
  <c r="Q24" i="8" s="1"/>
  <c r="J24" i="8"/>
  <c r="H24" i="8"/>
  <c r="O23" i="8"/>
  <c r="O22" i="8"/>
  <c r="O21" i="8"/>
  <c r="O20" i="8"/>
  <c r="O19" i="8"/>
  <c r="K19" i="8"/>
  <c r="O18" i="8"/>
  <c r="O17" i="8"/>
  <c r="J17" i="8"/>
  <c r="K17" i="8" s="1"/>
  <c r="H17" i="8"/>
  <c r="O16" i="8"/>
  <c r="O15" i="8"/>
  <c r="O14" i="8"/>
  <c r="O13" i="8"/>
  <c r="O12" i="8"/>
  <c r="K12" i="8"/>
  <c r="O11" i="8"/>
  <c r="O10" i="8"/>
  <c r="J10" i="8"/>
  <c r="H10" i="8"/>
  <c r="K10" i="8" s="1"/>
  <c r="P10" i="8" l="1"/>
  <c r="Q10" i="8" s="1"/>
  <c r="S10" i="8" s="1"/>
  <c r="T10" i="8" s="1"/>
  <c r="U10" i="8" s="1"/>
  <c r="P17" i="8"/>
  <c r="Q17" i="8" s="1"/>
  <c r="S17" i="8" s="1"/>
  <c r="T17" i="8" s="1"/>
  <c r="P31" i="8"/>
  <c r="Q31" i="8" s="1"/>
  <c r="S31" i="8"/>
  <c r="T31" i="8" s="1"/>
  <c r="W31" i="8" s="1"/>
  <c r="U10" i="9"/>
  <c r="W10" i="9"/>
  <c r="V10" i="9"/>
  <c r="V17" i="9"/>
  <c r="U17" i="9"/>
  <c r="W17" i="9"/>
  <c r="V17" i="8"/>
  <c r="U17" i="8"/>
  <c r="W17" i="8"/>
  <c r="S24" i="8"/>
  <c r="T24" i="8" s="1"/>
  <c r="V31" i="8"/>
  <c r="U31" i="8"/>
  <c r="W33" i="8" s="1"/>
  <c r="V10" i="8"/>
  <c r="K31" i="8"/>
  <c r="K24" i="8"/>
  <c r="W10" i="8" l="1"/>
  <c r="W12" i="8"/>
  <c r="W24" i="8"/>
  <c r="U24" i="8"/>
  <c r="V24" i="8"/>
  <c r="W19" i="8"/>
  <c r="W26" i="8" l="1"/>
  <c r="AA47" i="7" l="1"/>
  <c r="O39" i="7"/>
  <c r="O38" i="7"/>
  <c r="O37" i="7"/>
  <c r="O36" i="7"/>
  <c r="O35" i="7"/>
  <c r="K35" i="7"/>
  <c r="O34" i="7"/>
  <c r="O33" i="7"/>
  <c r="J33" i="7"/>
  <c r="H33" i="7"/>
  <c r="O32" i="7"/>
  <c r="O31" i="7"/>
  <c r="O30" i="7"/>
  <c r="O29" i="7"/>
  <c r="O28" i="7"/>
  <c r="K28" i="7"/>
  <c r="O27" i="7"/>
  <c r="O26" i="7"/>
  <c r="P26" i="7" s="1"/>
  <c r="Q26" i="7" s="1"/>
  <c r="J26" i="7"/>
  <c r="H26" i="7"/>
  <c r="O25" i="7"/>
  <c r="O24" i="7"/>
  <c r="O23" i="7"/>
  <c r="O22" i="7"/>
  <c r="O21" i="7"/>
  <c r="K21" i="7"/>
  <c r="O20" i="7"/>
  <c r="O19" i="7"/>
  <c r="J19" i="7"/>
  <c r="H19" i="7"/>
  <c r="O18" i="7"/>
  <c r="O17" i="7"/>
  <c r="O16" i="7"/>
  <c r="O15" i="7"/>
  <c r="O14" i="7"/>
  <c r="K14" i="7"/>
  <c r="O13" i="7"/>
  <c r="O12" i="7"/>
  <c r="J12" i="7"/>
  <c r="H12" i="7"/>
  <c r="K12" i="7" l="1"/>
  <c r="S19" i="7"/>
  <c r="T19" i="7" s="1"/>
  <c r="W19" i="7" s="1"/>
  <c r="P12" i="7"/>
  <c r="Q12" i="7" s="1"/>
  <c r="S12" i="7" s="1"/>
  <c r="T12" i="7" s="1"/>
  <c r="W12" i="7" s="1"/>
  <c r="K19" i="7"/>
  <c r="P19" i="7"/>
  <c r="Q19" i="7" s="1"/>
  <c r="K26" i="7"/>
  <c r="P33" i="7"/>
  <c r="Q33" i="7" s="1"/>
  <c r="S33" i="7" s="1"/>
  <c r="T33" i="7" s="1"/>
  <c r="S26" i="7"/>
  <c r="T26" i="7" s="1"/>
  <c r="K33" i="7"/>
  <c r="U12" i="7" l="1"/>
  <c r="V12" i="7"/>
  <c r="W14" i="7" s="1"/>
  <c r="V19" i="7"/>
  <c r="U19" i="7"/>
  <c r="V33" i="7"/>
  <c r="W33" i="7"/>
  <c r="U33" i="7"/>
  <c r="U26" i="7"/>
  <c r="W26" i="7"/>
  <c r="V26" i="7"/>
  <c r="W35" i="7" l="1"/>
  <c r="W21" i="7"/>
  <c r="W28" i="7"/>
  <c r="AA31" i="6" l="1"/>
  <c r="O23" i="6"/>
  <c r="O22" i="6"/>
  <c r="O21" i="6"/>
  <c r="O20" i="6"/>
  <c r="O19" i="6"/>
  <c r="K19" i="6"/>
  <c r="O18" i="6"/>
  <c r="P17" i="6" s="1"/>
  <c r="Q17" i="6" s="1"/>
  <c r="O17" i="6"/>
  <c r="J17" i="6"/>
  <c r="H17" i="6"/>
  <c r="K17" i="6" s="1"/>
  <c r="O16" i="6"/>
  <c r="O15" i="6"/>
  <c r="O14" i="6"/>
  <c r="O13" i="6"/>
  <c r="O12" i="6"/>
  <c r="K12" i="6"/>
  <c r="O11" i="6"/>
  <c r="O10" i="6"/>
  <c r="P10" i="6" s="1"/>
  <c r="Q10" i="6" s="1"/>
  <c r="J10" i="6"/>
  <c r="H10" i="6"/>
  <c r="S17" i="6" l="1"/>
  <c r="T17" i="6" s="1"/>
  <c r="S10" i="6"/>
  <c r="T10" i="6" s="1"/>
  <c r="V17" i="6"/>
  <c r="W17" i="6"/>
  <c r="U17" i="6"/>
  <c r="W19" i="6" s="1"/>
  <c r="K10" i="6"/>
  <c r="W10" i="6" l="1"/>
  <c r="V10" i="6"/>
  <c r="U10" i="6"/>
  <c r="W12" i="6" l="1"/>
  <c r="AA38" i="5"/>
  <c r="O30" i="5"/>
  <c r="O29" i="5"/>
  <c r="O28" i="5"/>
  <c r="O27" i="5"/>
  <c r="O26" i="5"/>
  <c r="K26" i="5"/>
  <c r="O25" i="5"/>
  <c r="O24" i="5"/>
  <c r="J24" i="5"/>
  <c r="H24" i="5"/>
  <c r="O23" i="5"/>
  <c r="O22" i="5"/>
  <c r="O21" i="5"/>
  <c r="O20" i="5"/>
  <c r="O19" i="5"/>
  <c r="K19" i="5"/>
  <c r="O18" i="5"/>
  <c r="O17" i="5"/>
  <c r="P17" i="5" s="1"/>
  <c r="Q17" i="5" s="1"/>
  <c r="J17" i="5"/>
  <c r="H17" i="5"/>
  <c r="O16" i="5"/>
  <c r="O15" i="5"/>
  <c r="O14" i="5"/>
  <c r="O13" i="5"/>
  <c r="O12" i="5"/>
  <c r="K12" i="5"/>
  <c r="O11" i="5"/>
  <c r="O10" i="5"/>
  <c r="J10" i="5"/>
  <c r="H10" i="5"/>
  <c r="P10" i="5" l="1"/>
  <c r="Q10" i="5" s="1"/>
  <c r="K17" i="5"/>
  <c r="S24" i="5"/>
  <c r="T24" i="5" s="1"/>
  <c r="U24" i="5" s="1"/>
  <c r="P24" i="5"/>
  <c r="Q24" i="5" s="1"/>
  <c r="S17" i="5"/>
  <c r="T17" i="5" s="1"/>
  <c r="S10" i="5"/>
  <c r="T10" i="5" s="1"/>
  <c r="K24" i="5"/>
  <c r="K10" i="5"/>
  <c r="V24" i="5" l="1"/>
  <c r="W24" i="5"/>
  <c r="W10" i="5"/>
  <c r="V10" i="5"/>
  <c r="U10" i="5"/>
  <c r="W26" i="5"/>
  <c r="W17" i="5"/>
  <c r="V17" i="5"/>
  <c r="U17" i="5"/>
  <c r="W19" i="5" s="1"/>
  <c r="W12" i="5" l="1"/>
  <c r="AA38" i="4"/>
  <c r="O30" i="4"/>
  <c r="O29" i="4"/>
  <c r="O28" i="4"/>
  <c r="O27" i="4"/>
  <c r="O26" i="4"/>
  <c r="K26" i="4"/>
  <c r="O25" i="4"/>
  <c r="O24" i="4"/>
  <c r="J24" i="4"/>
  <c r="H24" i="4"/>
  <c r="O23" i="4"/>
  <c r="O22" i="4"/>
  <c r="O21" i="4"/>
  <c r="O20" i="4"/>
  <c r="O19" i="4"/>
  <c r="K19" i="4"/>
  <c r="O18" i="4"/>
  <c r="O17" i="4"/>
  <c r="P17" i="4" s="1"/>
  <c r="Q17" i="4" s="1"/>
  <c r="J17" i="4"/>
  <c r="H17" i="4"/>
  <c r="O16" i="4"/>
  <c r="O15" i="4"/>
  <c r="O14" i="4"/>
  <c r="O13" i="4"/>
  <c r="O12" i="4"/>
  <c r="K12" i="4"/>
  <c r="O11" i="4"/>
  <c r="O10" i="4"/>
  <c r="J10" i="4"/>
  <c r="H10" i="4"/>
  <c r="K10" i="4" s="1"/>
  <c r="P10" i="4" l="1"/>
  <c r="Q10" i="4" s="1"/>
  <c r="S10" i="4" s="1"/>
  <c r="T10" i="4" s="1"/>
  <c r="V10" i="4" s="1"/>
  <c r="P24" i="4"/>
  <c r="Q24" i="4" s="1"/>
  <c r="S24" i="4" s="1"/>
  <c r="T24" i="4" s="1"/>
  <c r="S17" i="4"/>
  <c r="T17" i="4" s="1"/>
  <c r="U10" i="4"/>
  <c r="W10" i="4"/>
  <c r="K24" i="4"/>
  <c r="K17" i="4"/>
  <c r="W24" i="4" l="1"/>
  <c r="U24" i="4"/>
  <c r="V24" i="4"/>
  <c r="W26" i="4" s="1"/>
  <c r="W17" i="4"/>
  <c r="U17" i="4"/>
  <c r="V17" i="4"/>
  <c r="W12" i="4"/>
  <c r="W19" i="4" l="1"/>
  <c r="AA45" i="3" l="1"/>
  <c r="O37" i="3"/>
  <c r="O36" i="3"/>
  <c r="O35" i="3"/>
  <c r="O34" i="3"/>
  <c r="O33" i="3"/>
  <c r="K33" i="3"/>
  <c r="O32" i="3"/>
  <c r="O31" i="3"/>
  <c r="J31" i="3"/>
  <c r="H31" i="3"/>
  <c r="O30" i="3"/>
  <c r="O29" i="3"/>
  <c r="O28" i="3"/>
  <c r="O27" i="3"/>
  <c r="O26" i="3"/>
  <c r="K26" i="3"/>
  <c r="O25" i="3"/>
  <c r="P24" i="3"/>
  <c r="Q24" i="3" s="1"/>
  <c r="O24" i="3"/>
  <c r="J24" i="3"/>
  <c r="H24" i="3"/>
  <c r="O23" i="3"/>
  <c r="O22" i="3"/>
  <c r="O21" i="3"/>
  <c r="O20" i="3"/>
  <c r="O19" i="3"/>
  <c r="K19" i="3"/>
  <c r="O18" i="3"/>
  <c r="O17" i="3"/>
  <c r="K17" i="3"/>
  <c r="J17" i="3"/>
  <c r="H17" i="3"/>
  <c r="O16" i="3"/>
  <c r="O15" i="3"/>
  <c r="O14" i="3"/>
  <c r="O13" i="3"/>
  <c r="O12" i="3"/>
  <c r="K12" i="3"/>
  <c r="O11" i="3"/>
  <c r="O10" i="3"/>
  <c r="J10" i="3"/>
  <c r="H10" i="3"/>
  <c r="K10" i="3" s="1"/>
  <c r="P10" i="3" l="1"/>
  <c r="Q10" i="3" s="1"/>
  <c r="S10" i="3" s="1"/>
  <c r="T10" i="3" s="1"/>
  <c r="U10" i="3" s="1"/>
  <c r="P17" i="3"/>
  <c r="Q17" i="3" s="1"/>
  <c r="S17" i="3" s="1"/>
  <c r="T17" i="3" s="1"/>
  <c r="W17" i="3" s="1"/>
  <c r="P31" i="3"/>
  <c r="Q31" i="3" s="1"/>
  <c r="S31" i="3"/>
  <c r="T31" i="3" s="1"/>
  <c r="U31" i="3" s="1"/>
  <c r="V17" i="3"/>
  <c r="U17" i="3"/>
  <c r="S24" i="3"/>
  <c r="T24" i="3" s="1"/>
  <c r="W31" i="3"/>
  <c r="V31" i="3"/>
  <c r="K31" i="3"/>
  <c r="K24" i="3"/>
  <c r="AA32" i="2"/>
  <c r="O23" i="2"/>
  <c r="O22" i="2"/>
  <c r="P17" i="2" s="1"/>
  <c r="Q17" i="2" s="1"/>
  <c r="O21" i="2"/>
  <c r="O20" i="2"/>
  <c r="O19" i="2"/>
  <c r="K19" i="2"/>
  <c r="O18" i="2"/>
  <c r="O17" i="2"/>
  <c r="J17" i="2"/>
  <c r="H17" i="2"/>
  <c r="O16" i="2"/>
  <c r="O15" i="2"/>
  <c r="O14" i="2"/>
  <c r="O13" i="2"/>
  <c r="O12" i="2"/>
  <c r="K12" i="2"/>
  <c r="O11" i="2"/>
  <c r="O10" i="2"/>
  <c r="J10" i="2"/>
  <c r="H10" i="2"/>
  <c r="W10" i="3" l="1"/>
  <c r="V10" i="3"/>
  <c r="W12" i="3" s="1"/>
  <c r="K10" i="2"/>
  <c r="P10" i="2"/>
  <c r="Q10" i="2" s="1"/>
  <c r="K17" i="2"/>
  <c r="S17" i="2"/>
  <c r="T17" i="2" s="1"/>
  <c r="U17" i="2" s="1"/>
  <c r="W19" i="2" s="1"/>
  <c r="W24" i="3"/>
  <c r="U24" i="3"/>
  <c r="V24" i="3"/>
  <c r="W33" i="3"/>
  <c r="W19" i="3"/>
  <c r="W17" i="2"/>
  <c r="V17" i="2"/>
  <c r="S10" i="2"/>
  <c r="T10" i="2" s="1"/>
  <c r="AA52" i="1"/>
  <c r="O44" i="1"/>
  <c r="O43" i="1"/>
  <c r="O42" i="1"/>
  <c r="O41" i="1"/>
  <c r="O40" i="1"/>
  <c r="K40" i="1"/>
  <c r="O39" i="1"/>
  <c r="O38" i="1"/>
  <c r="J38" i="1"/>
  <c r="H38" i="1"/>
  <c r="K38" i="1" s="1"/>
  <c r="O37" i="1"/>
  <c r="O36" i="1"/>
  <c r="P31" i="1" s="1"/>
  <c r="Q31" i="1" s="1"/>
  <c r="O35" i="1"/>
  <c r="O34" i="1"/>
  <c r="O33" i="1"/>
  <c r="K33" i="1"/>
  <c r="O32" i="1"/>
  <c r="O31" i="1"/>
  <c r="J31" i="1"/>
  <c r="H31" i="1"/>
  <c r="O30" i="1"/>
  <c r="O29" i="1"/>
  <c r="O28" i="1"/>
  <c r="O27" i="1"/>
  <c r="O26" i="1"/>
  <c r="K26" i="1"/>
  <c r="O25" i="1"/>
  <c r="O24" i="1"/>
  <c r="J24" i="1"/>
  <c r="H24" i="1"/>
  <c r="O23" i="1"/>
  <c r="O22" i="1"/>
  <c r="O21" i="1"/>
  <c r="O20" i="1"/>
  <c r="O19" i="1"/>
  <c r="K19" i="1"/>
  <c r="O18" i="1"/>
  <c r="O17" i="1"/>
  <c r="K17" i="1"/>
  <c r="J17" i="1"/>
  <c r="H17" i="1"/>
  <c r="O16" i="1"/>
  <c r="O15" i="1"/>
  <c r="P10" i="1" s="1"/>
  <c r="Q10" i="1" s="1"/>
  <c r="O14" i="1"/>
  <c r="O13" i="1"/>
  <c r="O12" i="1"/>
  <c r="K12" i="1"/>
  <c r="O11" i="1"/>
  <c r="O10" i="1"/>
  <c r="J10" i="1"/>
  <c r="H10" i="1"/>
  <c r="S31" i="1" l="1"/>
  <c r="T31" i="1" s="1"/>
  <c r="U31" i="1" s="1"/>
  <c r="W33" i="1" s="1"/>
  <c r="K10" i="1"/>
  <c r="P24" i="1"/>
  <c r="Q24" i="1" s="1"/>
  <c r="S24" i="1" s="1"/>
  <c r="T24" i="1" s="1"/>
  <c r="U24" i="1" s="1"/>
  <c r="K31" i="1"/>
  <c r="S38" i="1"/>
  <c r="T38" i="1" s="1"/>
  <c r="W38" i="1" s="1"/>
  <c r="P38" i="1"/>
  <c r="Q38" i="1" s="1"/>
  <c r="P17" i="1"/>
  <c r="Q17" i="1" s="1"/>
  <c r="S17" i="1" s="1"/>
  <c r="T17" i="1" s="1"/>
  <c r="W17" i="1" s="1"/>
  <c r="K24" i="1"/>
  <c r="W26" i="3"/>
  <c r="W10" i="2"/>
  <c r="V10" i="2"/>
  <c r="U10" i="2"/>
  <c r="W12" i="2" s="1"/>
  <c r="V17" i="1"/>
  <c r="V38" i="1"/>
  <c r="U38" i="1"/>
  <c r="W31" i="1"/>
  <c r="V31" i="1"/>
  <c r="S10" i="1"/>
  <c r="T10" i="1" s="1"/>
  <c r="W40" i="1" l="1"/>
  <c r="U17" i="1"/>
  <c r="W19" i="1" s="1"/>
  <c r="V24" i="1"/>
  <c r="W26" i="1" s="1"/>
  <c r="W24" i="1"/>
  <c r="W10" i="1"/>
  <c r="V10" i="1"/>
  <c r="U10" i="1"/>
  <c r="W12" i="1" s="1"/>
</calcChain>
</file>

<file path=xl/sharedStrings.xml><?xml version="1.0" encoding="utf-8"?>
<sst xmlns="http://schemas.openxmlformats.org/spreadsheetml/2006/main" count="1627" uniqueCount="477">
  <si>
    <t>PROCESO</t>
  </si>
  <si>
    <t>GESTIÓN DE MEJORAMIENTO</t>
  </si>
  <si>
    <t>CÓDIGO</t>
  </si>
  <si>
    <t>M-MEJ-FT-009</t>
  </si>
  <si>
    <t>TIPO DE RIESGO</t>
  </si>
  <si>
    <t>IMPACTO</t>
  </si>
  <si>
    <t>PROBABILIDAD</t>
  </si>
  <si>
    <t>VERSIÓN</t>
  </si>
  <si>
    <t>07</t>
  </si>
  <si>
    <t>SÍ</t>
  </si>
  <si>
    <t>ESTRATÉGICO</t>
  </si>
  <si>
    <t>(1) INSIGNIFICANTE</t>
  </si>
  <si>
    <t>(1) RARA VEZ</t>
  </si>
  <si>
    <t>FORMATO</t>
  </si>
  <si>
    <t>MAPA DE RIESGOS DE GESTIÓN</t>
  </si>
  <si>
    <t>PÁGINA</t>
  </si>
  <si>
    <t>NO</t>
  </si>
  <si>
    <t>(2) MENOR</t>
  </si>
  <si>
    <t>(2) IMPROBABLE</t>
  </si>
  <si>
    <t>VIGENTE DESDE</t>
  </si>
  <si>
    <t>OPERATIVO</t>
  </si>
  <si>
    <t>(3) MODERADO</t>
  </si>
  <si>
    <t>(3) POSIBLE</t>
  </si>
  <si>
    <t>FECHA DE ACTUALIZACIÓN:</t>
  </si>
  <si>
    <r>
      <t xml:space="preserve">ACCIÓN: </t>
    </r>
    <r>
      <rPr>
        <sz val="10"/>
        <color theme="1"/>
        <rFont val="Times New Roman"/>
        <family val="1"/>
      </rPr>
      <t>(Marcar con "X")</t>
    </r>
  </si>
  <si>
    <t>FORMULACIÓN</t>
  </si>
  <si>
    <t>REFORMULACIÓN</t>
  </si>
  <si>
    <t>SEGUIMIENTO 1</t>
  </si>
  <si>
    <t>X</t>
  </si>
  <si>
    <t>SEGUIMIENTO 2</t>
  </si>
  <si>
    <t>SEGUIMIENTO 3</t>
  </si>
  <si>
    <t>(4) MAYOR</t>
  </si>
  <si>
    <t>IDENTIFICACIÓN DEL RIESGO</t>
  </si>
  <si>
    <t>VALORACIÓN DEL RIESGO</t>
  </si>
  <si>
    <t>FECHA</t>
  </si>
  <si>
    <t>MONITOREO Y REVISIÓN</t>
  </si>
  <si>
    <t>(5) CATASTRÓFICO</t>
  </si>
  <si>
    <t>PROCESO/
OBJETIVO</t>
  </si>
  <si>
    <t>ÁREA*/ OBJETIVO</t>
  </si>
  <si>
    <t>CAUSA</t>
  </si>
  <si>
    <t>RIESGO</t>
  </si>
  <si>
    <t>CONSECUENCIAS</t>
  </si>
  <si>
    <t>ANÁLISIS DEL RIESGO</t>
  </si>
  <si>
    <t>CONTROL</t>
  </si>
  <si>
    <t>EVALUACIÓN DEL RIESGO</t>
  </si>
  <si>
    <t>RIESGO INHERENTE</t>
  </si>
  <si>
    <t>CONTROLES</t>
  </si>
  <si>
    <t>SÍ/NO</t>
  </si>
  <si>
    <t>AFECTA</t>
  </si>
  <si>
    <t>RIESGO RESIDUAL</t>
  </si>
  <si>
    <t>ACCIONES DE CONTINGENCIA</t>
  </si>
  <si>
    <t>ACCIONES ASOCIADAS AL CONTROL</t>
  </si>
  <si>
    <t>P</t>
  </si>
  <si>
    <t>I</t>
  </si>
  <si>
    <t>ZONA DE RIESGO</t>
  </si>
  <si>
    <t>PERIODO DE EJECUCIÓN</t>
  </si>
  <si>
    <t>ACCIONES</t>
  </si>
  <si>
    <t>REGISTRO</t>
  </si>
  <si>
    <t>RESPONSABLE</t>
  </si>
  <si>
    <t>INDICADOR</t>
  </si>
  <si>
    <r>
      <t xml:space="preserve">MODELO PEDAGÓGICO    </t>
    </r>
    <r>
      <rPr>
        <sz val="10"/>
        <color theme="1"/>
        <rFont val="Times New Roman"/>
        <family val="1"/>
      </rPr>
      <t>Idear modelos de formación que permitan educar y desarrollar competencias laborales y ciudadanas a los NNAJ, en el territorio, unidades y todo espacio determinado al alcance del instituto para el 2019</t>
    </r>
  </si>
  <si>
    <r>
      <rPr>
        <b/>
        <sz val="10"/>
        <color rgb="FF000000"/>
        <rFont val="Calibri"/>
        <family val="2"/>
      </rPr>
      <t>EDUCACIÓN</t>
    </r>
    <r>
      <rPr>
        <sz val="10"/>
        <color rgb="FF000000"/>
        <rFont val="Calibri"/>
        <family val="2"/>
      </rPr>
      <t xml:space="preserve">
IDEAR MODELOS Y ACCIONES DE FORMACIÓN QUE PERMITAN DESARROLLAR PROCESOS EDUCATIVOS DE NIVELACIÓN Y CERTIFICACIÓN DE ACUERDO CON LOS ESTÁNDARES EMANADOS POR EL MINISTERIO DE EDUCACIÓN NACIONAL</t>
    </r>
  </si>
  <si>
    <t>* Se entregan los certificados a  facilitadores del equipo en territorio, estos documentos no llegan a la oficina de formación académica.
*No se hace entrega de la documentación al apoyo académico de la UPI por parte de NNAJ.</t>
  </si>
  <si>
    <t>Perdida de certificados académicos de otras instituciones que entregan NNAJ cuando se vinculan al IDIPRON.</t>
  </si>
  <si>
    <t xml:space="preserve">*Soportes incompletos en la historia académica del/la NNAJ.
* Incumplimiento a los lineamientos administrativos del MEN
</t>
  </si>
  <si>
    <t xml:space="preserve">*Formato "Inscripción y entrega de matrícula  M-MED-FT-020, con este formatos los apoyos académicos de las UPIS radican la documentación en la oficina de formación académica.    
*Diligenciamiento del control de atenciones M-MEX-FT-006 con el compromiso académico administrativo, a través del cual se registra la documentación que cada NNAJ entrega a la UPI. 
*Registro en el campo de observaciones de matrícula en SIMI sobre la documentación que cada NNAJ ha radicado con el apoyo académico.                        </t>
  </si>
  <si>
    <t>¿Existen manuales, instructivos o procedimientos para el manejo del control?</t>
  </si>
  <si>
    <t>Solicitud de reexpedición de documentación académica del/la NNAJ</t>
  </si>
  <si>
    <t xml:space="preserve">Realizar un procedimiento sobre el proceso de matrícula y convalidación para establecer competencias y resolver situaciones que involucren el manejo de la documentación académica de NNAJ. </t>
  </si>
  <si>
    <t>1 Documento oficializado ante la OAP</t>
  </si>
  <si>
    <t>Se presenta primera proyección del procedimiento de matrícula y convalidación de la EPI IDIPRON (Evidencia formato procedimiento borrador) .</t>
  </si>
  <si>
    <t>* Apoyo profesional del componente de formación académica</t>
  </si>
  <si>
    <t>1 Documento de procedimiento de matrícula oficializado</t>
  </si>
  <si>
    <t>¿Está(n) definido(s) el(los) responsable(s) de la ejecución del control y del seguimiento?</t>
  </si>
  <si>
    <t>¿El control es automático?</t>
  </si>
  <si>
    <t>¿El control es manual?</t>
  </si>
  <si>
    <t>¿La frecuencia de ejecución del control y seguimiento es adecuada?</t>
  </si>
  <si>
    <t>¿Se cuenta con evidencias de la ejecución y
seguimiento del control?</t>
  </si>
  <si>
    <t>¿En el tiempo que lleva la herramienta ha demostrado ser efectiva?</t>
  </si>
  <si>
    <t xml:space="preserve">*No se implementan los formatos que soportan todo el proceso de elección de representantes estudiantiles.
</t>
  </si>
  <si>
    <t xml:space="preserve">No existe soporte de la elección de representantes estudiantiles de la Escuela Pedagógica Integral IDIPRON. </t>
  </si>
  <si>
    <t xml:space="preserve">*Soportes incompletos del proceso de elección.
*Falta de información sobre las acciones de gestión que adelanta el área. 
</t>
  </si>
  <si>
    <r>
      <t xml:space="preserve">* Formato </t>
    </r>
    <r>
      <rPr>
        <sz val="10"/>
        <rFont val="Calibri"/>
        <family val="2"/>
      </rPr>
      <t>"Plan</t>
    </r>
    <r>
      <rPr>
        <sz val="10"/>
        <rFont val="Calibri"/>
        <family val="2"/>
      </rPr>
      <t xml:space="preserve"> de gobierno M-MED-FT-022".
*Formato "Acta de instalación del jurado de votación M-MED-FT-023"
*Formato "Acta de escrutinios M-MED-FT-024"   
*Formato "Acta de posesión y fórmula de juramento M-MED-FT-025"                                               </t>
    </r>
  </si>
  <si>
    <t xml:space="preserve">Reunión del Alcalde Mayor de Autogobierno Escolar, alcaldes menores de las UPIs y jurados de votación con el objetivo de validar el proceso de elección y generar el soporte correspondiente. </t>
  </si>
  <si>
    <t xml:space="preserve">Diligenciamiento de un acta A-GDO-FT-004 con la verificación de los soportes del proceso de elección de autogobierno escolar de la Escuela Pedagógica Integral del IDIPRON con el visto bueno de rectoría y coordinación académica. </t>
  </si>
  <si>
    <t xml:space="preserve"> Formato de acta A-GDO-FT-004</t>
  </si>
  <si>
    <t>* Se presentan carpetas magnéticas con soportes de elección de representantes del autogobierno escolar de 11 Upis (Evidencias actas formato A-GDO-FT-004).
* Se documenta verificación del proceso de elección del Alcalde Mayor del Autogobierno Escolar EPI IDIPRON y adjuntan los soportes correspondientes (Evidencias formato registro de asistencia comité, junta, reunión, capacitación y-o actividades de bienestar A-GDH-FT-010 y acta de instalación del jurado de votación M-MED-FT-023 con lista de asistencia).</t>
  </si>
  <si>
    <t xml:space="preserve">1 acta de verificación de soportes del proceso de elección de autogobierno escolar. </t>
  </si>
  <si>
    <t>* Modelo Educativo de la Escuela sin oficializar ante la OAP, por ende el plan de estudios inmerso.
*Seguimiento deficiente en la planeación diaria, que soporta el cumplimiento y desarrollo del plan de estudios.</t>
  </si>
  <si>
    <t>No hay una planeación docente acorde con los planes de estudios establecidos en el Modelo Educativo de la Escuela Pedagógica Integral</t>
  </si>
  <si>
    <t xml:space="preserve">*Incumplimiento frente a los estándares establecidos por el MEN.
* Incumplimiento a los lineamientos administrativos del MEN
</t>
  </si>
  <si>
    <t xml:space="preserve">*Seguimiento del apoyo académico de las UPIs a  la planeación semanal realizada por cada educador/a.                                   </t>
  </si>
  <si>
    <t xml:space="preserve">Realización de un plan de mejoramiento sobre los procesos de planeación de educadores/as, realizado por la coordinación académica. </t>
  </si>
  <si>
    <t xml:space="preserve">Realizar dos jornadas de capacitación para la planeación semanal docente, a fin de evitar falta de coherencia con respecto de los planes de estudios. </t>
  </si>
  <si>
    <t xml:space="preserve"> Formato de acta A-GDO-FT-004 y  formato REGISTRO DE ASISTENCIA, COMITÉ, JUNTA, REUNIÓN, CAPACITACIÓN Y-O ACTIVIDADES DE BIENESTAR A-GDH-FT-010 </t>
  </si>
  <si>
    <t>* Se presentan actas donde se registra el proceso de construcción del plan de estudios de la EPI IDIPRON realizado en tres jornadas durante los meses de febrero y marzo (Evidencia actas de reunión y listas de asistencia).</t>
  </si>
  <si>
    <t># de jornadas de capacitación para la planeación docente realizadas / 2 jornadas de capacitación programadas</t>
  </si>
  <si>
    <t xml:space="preserve">*El sistema de información misional no cuenta con los desarrollos relacionados con la parametrización de vinculación a cursos de corta y larga duración. </t>
  </si>
  <si>
    <t>Dificultades en el acceso a la información sobre la vinculación de AJ a cursos de corta y larga duración</t>
  </si>
  <si>
    <t>* Falta de información sobre el proceso pedagógico de AJ
*Dificultades en la generación de informes relacionados con el seguimiento a los procesos de AJ en cursos de corta y larga duración</t>
  </si>
  <si>
    <t xml:space="preserve">No existían controles 
</t>
  </si>
  <si>
    <t>Actualización de la información en la plataforma misional</t>
  </si>
  <si>
    <t xml:space="preserve">* Oficializar los documentos internos de cursos de corta y larga duración.
* Reunión con la OAP para determinar el procedimiento a seguir para la parametrización de los cursos.
* Seguimientos mensual de estado del AJ en el sistema SIMI por parte del Apoyo pedagógico.
*Actualización del formato M-RDE-FT-157 MATRICULA TALLERES, especificar si el curso al que se matrícula el AJ es de corta o larga duración. </t>
  </si>
  <si>
    <t xml:space="preserve">Documentos internos oficializados frente a la OAP
Formato de acta A-GDO-FT-004 y  formato REGISTRO DE ASISTENCIA, COMITÉ, JUNTA, REUNIÓN, CAPACITACIÓN Y-O ACTIVIDADES DE BIENESTAR A-GDH-FT-010 
Matrices de seguimiento mensual SIMI
Formato Matrícula Talleres actualizado
</t>
  </si>
  <si>
    <t>*Se realiza la oficialización de los documentos internos correspondientes al plan de estudio de los nueve (9) cursos de larga duración (Evidencias formatos M-MED-DI-018 A 024 y 026); así mismo se radica ante la OAP los documentos  internos correspondientes a los planes de estudio de los once (11) cursos de corta duración (Evidencia formato control de documentos 04/04/2019).
* Se realiza una reunión con SIMI para parametrizar los cursos de corta y larga duración y se logra que en el sistema aparezca discriminado los cursos que corresponden a corta y larga duración (Acta de reunión 07/03/2019; Pantallazos de los reportes de SIMI y de la parametrización en SIMI).
* Se presenta matriz de seguimiento mensual consolidada sobre estado de AJ en cursos de corta y larga duración de 7 Upis en el SIMI (Evidencia archivo excell
Matriz Formación Técnica 1er Trim.)
* Se presentó ajuste en el formato de matrícula para aprobación de la OAP, en el cual se asocian los nombres de los cursos de corta y larga duración con SIMI (Evidencia formatos matricula M-DE-FT-157 y control de documentos).</t>
  </si>
  <si>
    <t>* Apoyo profesional del componente de formación técnica</t>
  </si>
  <si>
    <r>
      <rPr>
        <sz val="10"/>
        <rFont val="Times New Roman"/>
        <family val="1"/>
      </rPr>
      <t># de documentos internos oficializados / 18</t>
    </r>
    <r>
      <rPr>
        <sz val="10"/>
        <color rgb="FF000000"/>
        <rFont val="Times New Roman"/>
        <family val="1"/>
      </rPr>
      <t xml:space="preserve"> Documentos de cursos de corta y larga duración 
Acta y listado de asistencia reunión OAP
# de matrices de seguimiento mensual / 10 matrices de seguimiento
1 formato de Matrícula Talleres actualizado</t>
    </r>
  </si>
  <si>
    <t>No se ha apropiado educadores y beneficiarios de la importancia del uso de elementos de protecciòn en el desarrollo de la formaciòn tècnica</t>
  </si>
  <si>
    <t>Accidentes ocupacionales dentro de la práctica de formación en los diferentes talleres.</t>
  </si>
  <si>
    <t xml:space="preserve">Posibles sanciones por incumpliminento de lo estipulado en el Decreto 1072 de 2015.
Afectación en la integridad fisica parcial o permanente de los AJ. </t>
  </si>
  <si>
    <t>(5) CASI SEGURO</t>
  </si>
  <si>
    <t>A-GDH-DI-006 *Matriz de elementos de proteccion personal
A-GDH-DI-005* Guia de elementos de proteccion personal 
A-GDH-DI-004* Programa de elementos de proteccion personal
A-GDH-DI-012*Protocolo de seguridad en taller Automotriz
A-GDH-DI-011*Protocolo de seguridad en taller Metalisteria
A-GDH-DI-015*Protocolo de seguridad en taller Serigrafia
A-GDH-DI-014*Protocolo de seguridad en taller Panaderia
A-GDH-DI-013*Protocolo de seguridad en taller Ebanisteria</t>
  </si>
  <si>
    <t xml:space="preserve">* Activar protocolo establecido por ARL (contratistas)
 *  Activar protocolo establecido Poliza (AJ)
</t>
  </si>
  <si>
    <t xml:space="preserve">* Realizar 3 seguimientos de la utilización de los elementos de protección personal.
* 2 capacitaciones con el área de seguridad y salud en el trabajo sobre la importancia de la seguridad industrial.
*Socializar los protocolos establecidos por la entidad para cada uno de los talleres de formación. </t>
  </si>
  <si>
    <t xml:space="preserve">* Formato  INSPECCIÓN DE ELEMENTOS DE PROTECCIÓN PERSONAL (EPP) A-GDH-FT-072 
* Formato de acta A-GDO-FT-004  y formato REGISTRO DE ASISTENCIA, COMITÉ, JUNTA, REUNIÓN, CAPACITACIÓN Y-O ACTIVIDADES DE BIENESTAR A-GDH-FT-010 
*  Formato de acta A-GDO-FT-004  y formato REGISTRO DE ASISTENCIA, COMITÉ, JUNTA, REUNIÓN, CAPACITACIÓN Y-O ACTIVIDADES DE BIENESTAR A-GDH-FT-010 </t>
  </si>
  <si>
    <t>* No se realiza la primera acción durante el período de seguimiento.
* Se envía correo electrónico al área de Seguridad y Salud en el Trabajo gestionando proceso formativo relacionado con la importancia de la seguridad industrial en el desempeño formativo de cada especialidad (Evidencia correo electrónico enviado).
* No se realiza la tercera acción durante el período de seguimiento.</t>
  </si>
  <si>
    <t xml:space="preserve">*Profesional de apoyo del área de educación.
*Área de seguridad y salud en el trabajo.
*Profesional de apoyo área de educación .
</t>
  </si>
  <si>
    <t>* # AJ asistentes al taller con elementos de protección personal /# de total  de AJ asistentes al taller
* # de capacitaciones realizadas por el área de seguridad y salud en el trabajo / 2 capacitaciones proyectadas
 * # de socializaciones de protocolos/1 socialización de protocolos proyectada</t>
  </si>
  <si>
    <t>* El campo "Área" solo aplica al interior del IDIPRON para entender el objetivo del área donde se genera el riesgo y el alcance del mismo  
*Este formato se debe diligenciar y archivar en digital y debe ser enviada su aprobación por el líder de proceso correspondiente y correo autorizado.</t>
  </si>
  <si>
    <t>CONTROL DE CAMBIOS</t>
  </si>
  <si>
    <t>ACTUALIZACIÓN</t>
  </si>
  <si>
    <t>DESCRIPCIÓN DE CAMBIOS EN RIESGOS</t>
  </si>
  <si>
    <t>FECHA  (DIA/MES/AAAA)</t>
  </si>
  <si>
    <t>ELABORÓ</t>
  </si>
  <si>
    <t>FORMULACIÓN MAPA DE RIESGOS</t>
  </si>
  <si>
    <t>HELENA SOCHA-JUAN RODRIGUEZ</t>
  </si>
  <si>
    <t>SE AJUSTA LA REDACCIÓN DE RIESGOS, CAUSAS Y CONSECUENCIAS BUSCANDO UNA MAYOR CLARIDAD DE LOS MISMOS, SE FORTALECE LA DESCRIPCIÓN DE LOS CONTROLES EXISTENTES, SE MODIFICAN LAS ACCIONES, REGISTROS E INDICADORES AJUSTADAS A LOS DESARROLLOS QUE SE HAN VENIDO PRODUCIENDO. SE ELIMINA EL TERCER RIESGO CONSIDERANDO QUE FUE INCLUIDO EN PLAN DE MEJORAMIENTO DE AUDITORIA INTERNA DE CONTROL INTERNO Y YA SE SA SUBSANADO EL HALLAZGO. SE AJUSTAN LAS ENCUESTAS DE IMPACTO MODIFICANDO EL IMPACTO DETALLADO PARA EL TERCER RIESGO. SE DOCUMENTAN LAS HOJAS DE VIDA DE LOS INDICADORES.</t>
  </si>
  <si>
    <t>SE REALIZA PRIMER SEGUIMIENTO</t>
  </si>
  <si>
    <t>REVISION Y APROBACIÓN</t>
  </si>
  <si>
    <t>REVISÓ</t>
  </si>
  <si>
    <t>APROBACIÓN LÍDER DEL PROCESO</t>
  </si>
  <si>
    <t>FECHA Y CORREO DE VALIDACIÓN:</t>
  </si>
  <si>
    <t>03/05/2019 - helenas@idipron.gov.co/juanrg@idipron.gov.co</t>
  </si>
  <si>
    <t>03/05/2019 - carlosvc@idipron.gov.co</t>
  </si>
  <si>
    <t>03/05/2019 - juanl@idipron.gov.co</t>
  </si>
  <si>
    <t>NOMBRE:</t>
  </si>
  <si>
    <t>HELENA MARIA SOCHA CARDENAS / JUAN GABRIEL RODRIGUEZ</t>
  </si>
  <si>
    <t xml:space="preserve">CARLOS ARTURO VALERO CASTILLO </t>
  </si>
  <si>
    <t>JUAN JOSE LONDOÑO PABON</t>
  </si>
  <si>
    <t>CARGO:</t>
  </si>
  <si>
    <t>PROFESIONAL UNIVERSITARIO CODIGO 219 GRADO 02 / CONTRATISTA</t>
  </si>
  <si>
    <t>LIDER AREA DE EDUCACION</t>
  </si>
  <si>
    <t xml:space="preserve">SUBDIRECTOR OPERATIVO </t>
  </si>
  <si>
    <r>
      <t xml:space="preserve">Modelo Pedagógico
</t>
    </r>
    <r>
      <rPr>
        <sz val="10"/>
        <color theme="1"/>
        <rFont val="Times New Roman"/>
        <family val="1"/>
      </rPr>
      <t>Idear modelos de formación que permitan educar y desarrollar competencias laborales y ciudadanas a los NNAJ, en el territorio, unidades y todo espacio determinado al alcance del instituto para el 2019</t>
    </r>
  </si>
  <si>
    <t xml:space="preserve"> Emprender </t>
  </si>
  <si>
    <r>
      <t xml:space="preserve">*El no uso de los elementos de protección personal en el desarrollo de las actividades de corresponsabilidad.
 </t>
    </r>
    <r>
      <rPr>
        <sz val="10"/>
        <rFont val="Times New Roman"/>
        <family val="1"/>
      </rPr>
      <t xml:space="preserve">
*Inadecuado uso de herramientas, materiales, elementos y/o insumos utilizados en las actividades de corresponsabilidad. 
</t>
    </r>
    <r>
      <rPr>
        <sz val="10"/>
        <color theme="1"/>
        <rFont val="Times New Roman"/>
        <family val="1"/>
      </rPr>
      <t xml:space="preserve">
</t>
    </r>
  </si>
  <si>
    <t>Afectación a la salud física e integridad personal de los/as jóvenes, en desarrollo de las actividades de corresponsabilidad</t>
  </si>
  <si>
    <r>
      <t xml:space="preserve">*Afectación de las condiciones de la salud a nivel físico y psicológico.
*Demanda del afectado o tercero involucrado. 
</t>
    </r>
    <r>
      <rPr>
        <sz val="10"/>
        <color indexed="8"/>
        <rFont val="Times New Roman"/>
        <family val="1"/>
      </rPr>
      <t xml:space="preserve"> </t>
    </r>
  </si>
  <si>
    <t xml:space="preserve">1. Se cuenta con el documento interno CAPACITACIÓN EN SEGURIDAD Y SALUD
OCUPACIONAL
M-MEM-DI-007, el cual se socializa con los jóvenes cada vez que hay ingreso a algún convenio. </t>
  </si>
  <si>
    <t xml:space="preserve">   1. Se realiza acompañamiento por parte del orientador y/o coordinador de cada convenio al/la joven afectado, al respectivo sistema de salud para su atención inmediata, y posteriomente investigar las causas del hecho. 
2. Dado el caso necesario, se procede a realizar la activación de polizas. 
</t>
  </si>
  <si>
    <t xml:space="preserve">*Capacitar y/o sensibilizar a los jóvenes sobre el uso obligatorio de los elementos de protección personal para el desarrollo de las actividades de corresponsabilidad; así mismo a funcionarios y contratistas sobre el acompañamiento continuo en campo para verificar el adecuado uso de herramientas, materiales, elementos y/o insumos utilizados en las diversas intervenciones. </t>
  </si>
  <si>
    <t>Lista de asistencia y acta</t>
  </si>
  <si>
    <t xml:space="preserve">Se realizaron 12 sensibilizaciones (7 del 15, 18, 22, 29 y 30/01/2019; 1 del 27/02/2019 y 4 del 6, 7 y 13/03(2019) a las y los jóvenes vinculados a las actividades de corresponsabilidad, sobre la importancia del uso obligatorio de los elementos de protección personal -EPP y las diferentes temáticas sobre seguridad y salud en el trabajo (Programa "Seguridad, Orden y Limpieza - SOL", manejo de cargas – manuales, pausas activas y ergonomía), de acuerdo a las actividades propias de cada convenio (Evidencia actas y listados de asistencia). </t>
  </si>
  <si>
    <t xml:space="preserve">Profesionales área Emprender </t>
  </si>
  <si>
    <t>(# de capacitaciones realizadas/ 4 capacitaciones programadas)*100</t>
  </si>
  <si>
    <t xml:space="preserve">
*Inconformidad con condiciones establecidas en el convenio o en la experiencia de primer empleo
*Falta de competencias funcionales y/o habilidades blandas. 
*Falta de credibilidad en el Modelo pedagogico del IDIPRON.</t>
  </si>
  <si>
    <t>Deserción de jóvenes en actividades de corresponsabilidad o experiencia de primer empleo, lo que afecta el pleno cumplimiento de los objetivos del área y por ende del Instituto.</t>
  </si>
  <si>
    <t xml:space="preserve">*Percepción negativa del Instituto frente a las entidades públicas y privadas para la suscripción de nuevos convenios y gestiones para nuevas vinculaciones de la población juvenil del IDIPRON. </t>
  </si>
  <si>
    <t>1. El procedimiento POSTULACIÓN Y VINCULACIÓN A
ACTIVIDADES DE
CORRESPONSABILIDAD M-MEM-PR-003, describe los pasos a seguir cuando un joven deserta de un convenio. 
2. Mediante el formato SEGUIMIENTO PEDAGÓGICO A LAS ACTIVIDADES DE CORRESPONSABILIDAD 
M-MEM-FT-012, se realiza seguimiento trimestral a cada joven que ingresa a convenio, con el fin de establecer las condiciones de desarrollo de las mismas.</t>
  </si>
  <si>
    <t xml:space="preserve">1. De acuerdo al seguimiento realizado para conocer las causas de la deserción del joven, se realiza un informe y se ingresa al SIMI en la FOS. 
2.  De acuerdo a  debilidades que se detectan durante la experiencia en su primer empleo, se realiza fortalecimiento en  competencias ocupacionales y/o laborales. </t>
  </si>
  <si>
    <t xml:space="preserve">*Seguimiento a jóvenes que desertaron de alguna actividad de corresponsabilidad o experiencia de su primer empleo </t>
  </si>
  <si>
    <t xml:space="preserve">Registro en Plataforma SIMI del consolidado realizado a la/el joven y el Control de atenciones código: M-MEX-FT-006 </t>
  </si>
  <si>
    <t>En el componente de Actividades de corresponsabilidad, no se dan deserciones durante el período de seguimiento.
En el Compronente de Emprendimiento y Empleabilidad no se dan deserciones en experiencia de primer empleo durante el período de seguimiento.</t>
  </si>
  <si>
    <t xml:space="preserve">(# de seguimientos realizados/# de jovenes que desertaron)*100 </t>
  </si>
  <si>
    <t>FORMULACIÓN MAPA DE RIESGOS DE GESTIÓN</t>
  </si>
  <si>
    <t xml:space="preserve">JEFFERSON STERLING PLAZAS - MARIA CECILIA ALARCÓN </t>
  </si>
  <si>
    <t>SE REALIZAN AJUSTES A LA REDACCIÓN DE LAS CAUSAS DE LOS RIESGOS CONSIDERANDO EL USO DE TÉRMINOS DE NATURALEZA PEDAGÓGICA Y NO LABORAL; SE AMPLIARON LAS ACCIONES HACIA LA PREVENCIÓN DE LA MATERIALIZACIÓN DE LOS RIESGOS; SE DETERMINARON EL NÚMERO DE CAPACITACIONES QUE SE PROGRAMAN COMO ACCIÓN EN EL PRIMER RIESGO Y SE AJUSTARON LAS DESCRIPCIONES DE LAS HOJAS DE VIDA DE INDICADORES BUSCANDO DAR MAYOR CLARIDAD A NOMBRE, OBJETIVO Y RESPONSABLES DE DEFINICIÓN Y SEGUIMIENTO A LOS INDICADORES.</t>
  </si>
  <si>
    <t>jeffersons@idipron.gov.co - mariaa@idipron.gov.co</t>
  </si>
  <si>
    <t>carlosvc@idipron.gov.co</t>
  </si>
  <si>
    <t>juanl@idipron.gov.co</t>
  </si>
  <si>
    <t>stefannyr@idipron.gov.co</t>
  </si>
  <si>
    <t>CARLOS ARTURO VALERO CASTILLO</t>
  </si>
  <si>
    <t xml:space="preserve">JUAN JOSÉ LONDOÑO </t>
  </si>
  <si>
    <t>STEFANNY REINA</t>
  </si>
  <si>
    <t>PROFESIONAL CONTRATISTA - PROFESIONAL CONTRATISTA</t>
  </si>
  <si>
    <t>CONTRATISTA DELEGADO -EMPRENDER</t>
  </si>
  <si>
    <t>SUBDIRECTOR OPERATIVO</t>
  </si>
  <si>
    <t>PROFESIONAL UNIVERSITARIO</t>
  </si>
  <si>
    <t>MODELO PEDAGÓGICO SE3</t>
  </si>
  <si>
    <t>ESPIRITUALIDAD
Construir
entornos protectores, afectivos y dignos,
 enfocados a
brindar calidad de vida con estándares de satisfacción
 (&gt;75%) para los NNAJ.</t>
  </si>
  <si>
    <t>1. Desconocimiento de los formatos
2. Uniformidad en la presentación de los informes de actividades de contratistas
3. No se realiza control y seguimiento a los informes y actividades realizados
4. No se realiza cargue oportuno en el sistema misional de información (SIMI)</t>
  </si>
  <si>
    <t xml:space="preserve">Mal diligenciamiento, manipulación y/o demora en la sistematización de la información generada en cumplimiento de las actividades del área. </t>
  </si>
  <si>
    <t xml:space="preserve">1. Generar Informes incompletos 
2. Suministrar Información no veraz ni confiable
3. Decisiones erróneas por falta de información veraz
4. Incumplimiento en los requerimientos e información sobre el área
5. Incumplimiento frente al plan de acción </t>
  </si>
  <si>
    <t xml:space="preserve">1. Seguir las indicaciones conforme a los procedimientos para tener claridad del manejo, control y cargue de la información de las actividades 
2. Capacitación sobre el uso, diligenciamiento de formatos y cargue a SIMI de las actividades realizadas por el área
3. Supervisión y verificación del cargue y diligenciamiento de los formatos y cargue a SIMI por parte de los funcionarios y/o contratistas
</t>
  </si>
  <si>
    <t xml:space="preserve">1. Seguimiento y control al cargue de la informacion por parte del contratista y/o funcionario del área
2. Capacitación al funcionario que se evidencia genera aun inconsistencias en el manejo de documentación o cargue a SIMI 
</t>
  </si>
  <si>
    <t>1. Revisión mensual por parte de la coordinacion del área a los  informes de actividades de los funcionarios,  para evidenciar el manejo, recopilación y cargue de información 
2. Capacitación sobre el diligenciamiento y cargue de información de las actividades por parte del apoyo a la supervision del área</t>
  </si>
  <si>
    <t>Acta A-GDO-FT-004 y Registro de asistencia a reunión y/o capacitación A-GDH-FT-010</t>
  </si>
  <si>
    <t>1. Se presentan los formatos de supervisión de contratistas del área de los meses de enero (9), febrero (1), marzo (11) y abril (10) de 2019 (Evidencia formatos Informe de Actividades Contrato A-GCO-FT-002).
2. Se realizaron reuniones con los colaboradores de la línea de multiplicadores del área y con la OAP en los meses de marzo y abril de 2019, para determinar los parametros requeridos en el SIMI y proyectar las capacitaciones necesarias (Evidencia actas y listas de asistencia).</t>
  </si>
  <si>
    <t>COORDINADORA ÁREA ESPIRITUALIDAD</t>
  </si>
  <si>
    <r>
      <rPr>
        <sz val="10"/>
        <rFont val="Times New Roman"/>
        <family val="1"/>
      </rPr>
      <t># Revisión a informe mensual / # de contratistas en el área</t>
    </r>
    <r>
      <rPr>
        <sz val="10"/>
        <color theme="1"/>
        <rFont val="Times New Roman"/>
        <family val="1"/>
      </rPr>
      <t xml:space="preserve">
# Capacitación por línea de acción/ 3 capacitaciones trimestrales</t>
    </r>
  </si>
  <si>
    <t xml:space="preserve">1. Realizar acciones sin recibir las indicaciones y directrices necesarias para dicha actividad
2. No hay una comunicación e información oportuna sobre el trabajo realizado por las diferentes líneas de acción del área 
3. Realizar variación y cambios constantes a las directrices e indicaciones dadas </t>
  </si>
  <si>
    <t>Debilidades en la comunicación interna de los integrantes del área</t>
  </si>
  <si>
    <r>
      <t xml:space="preserve">1. Ineficacia en la gestión realizada por el equipo de trabajo
2. Las actividades realizadas no generan un impacto real 
3. Perdida de confiabilidad y lazos afectivos entre los NNAJ y funcionarios
4. Incumplimiento de las metas y plan de acción del área
</t>
    </r>
    <r>
      <rPr>
        <sz val="10"/>
        <color rgb="FFFF0000"/>
        <rFont val="Times New Roman"/>
        <family val="1"/>
      </rPr>
      <t xml:space="preserve">
</t>
    </r>
    <r>
      <rPr>
        <sz val="10"/>
        <rFont val="Times New Roman"/>
        <family val="1"/>
      </rPr>
      <t xml:space="preserve">5. Realizar acciones contrarias a la misionalidad del IDIPRON </t>
    </r>
  </si>
  <si>
    <t xml:space="preserve">1. Realizar reunión mensual con el equipo de trabajo para socializar las acciones realizadas, los pendientes y proyecciones de cada línea  de acción del área para trabajo de coaching grupal
2. Participar de jornadas de coaching para mejorar el trabajo en equipo y la comunicación asertiva del área </t>
  </si>
  <si>
    <t>Reunión para dar aclaraciones sobre los procesos, actividades y directrices necesarias</t>
  </si>
  <si>
    <t xml:space="preserve">Realizar mesas de trabajo que permitan socializar las actividades, propuestas y novedades de cada una de las líneas de acción  para con ello mejorar la comunicación y conocimiento del quehacer del área por parte de todo el equipo de trabajo. </t>
  </si>
  <si>
    <t>Actas A-GDO-FT-004 y Registros de asistencia a reunión y/o capacitación A-GDH-FT-010</t>
  </si>
  <si>
    <t>Se realizan 5 reuniones con el equipo del área en los meses de enero (2), marzo (2) y abril socializando la planeación y ejecución de las actividades de cada linea de acción (Evidencias actas de reunión y listado de asistencia)</t>
  </si>
  <si>
    <t># Reuniones de socialización de trabajo realizadas/ No. reuniones de socialización de trabajo programadas</t>
  </si>
  <si>
    <t>1. Falencias en la planeación y seguimiento estratégico
2. No se cuenta con un personal necesario para la atención 
3. Desconocimiento de los procesos y procedimientos del área.
4. No hay insumos adecuados para la ejecución de las actividades planeadas por el área
5. Falta de articulación y espacios entre las diferentes áreas</t>
  </si>
  <si>
    <t>Incumplimiento de metas planeadas para la vigencia</t>
  </si>
  <si>
    <t xml:space="preserve">1. Recorte de presupuesto
2. Mala atención en los NNAJ
3. Mala imagen para el área e instituto
4. Sanciones a funcionarios y/o contratistas
5. Incumplimiento en las metas y plan de acción </t>
  </si>
  <si>
    <t xml:space="preserve">1. Seguimiento trimestral al  plan de acción del área
2. Supervisión constante a las actividades realizadas por cada una de las líneas de acción del área
3. Acompañamiento y orientación por parte de la coordinación del área en relación a las metas planeadas para la vigencia
</t>
  </si>
  <si>
    <r>
      <t xml:space="preserve">1. Realizar correcciones oportunas a las </t>
    </r>
    <r>
      <rPr>
        <sz val="10"/>
        <rFont val="Times New Roman"/>
        <family val="1"/>
      </rPr>
      <t xml:space="preserve">falencias </t>
    </r>
    <r>
      <rPr>
        <sz val="10"/>
        <color theme="1"/>
        <rFont val="Times New Roman"/>
        <family val="1"/>
      </rPr>
      <t>evidenciadas
2. Crear nuevas estrategias que permitan alcanzar los objetivos y metas planeados
3.  Realizar comité del área para tomar acciones frente al desarrollo de las diferentes actividades programadas</t>
    </r>
  </si>
  <si>
    <t>1. Realizar seguimiento al plan de acción trimestralmente para garantizar que las actividades y planeación están conforme a lo esperado para la vigencia 
2. Acompañamiento y orientación por parte de la coordinación del área en relación a las metas planeadas por cada línea de acción para la vigencia</t>
  </si>
  <si>
    <t xml:space="preserve">1. Seguimiento trimestral al plan de acción E-PLA-FT-003
2. Acta A-GDO-FT-004 y Registro de asistencia a reunión y/o capacitación A-GDH-FT-010
</t>
  </si>
  <si>
    <t>1. Se llevó a cabo el primer seguimiento trimestral al plan de acción del área (Evidencia formato E-PLA-FT-003).
2. Se realizaron reuniones el 15/01/2019 y 09/04/2019 con los colaboradores del área estableciendo la planeación de actividades conmemorativas y gestiones documentales (Evidencia actas y listas de asistencia).</t>
  </si>
  <si>
    <r>
      <t xml:space="preserve"># Seguimiento al plan de acción / 4 seguimientos trimestrales al plan de acción
</t>
    </r>
    <r>
      <rPr>
        <sz val="10"/>
        <color rgb="FFFF0000"/>
        <rFont val="Times New Roman"/>
        <family val="1"/>
      </rPr>
      <t xml:space="preserve">
</t>
    </r>
    <r>
      <rPr>
        <sz val="10"/>
        <rFont val="Times New Roman"/>
        <family val="1"/>
      </rPr>
      <t># Reuniones con coordinación del área / 6 reuniones bimestrales por línea con la coordinación del área</t>
    </r>
  </si>
  <si>
    <t xml:space="preserve">1. Se desarrollan actividades que requieren contacto físico y/o movimientos fuertes en las UPI rurales y/o lugares turísticos y recreativos lejos de un centro hospitalario
2. Los NNAJ presentan algún tipo de enfermedad o lesión desconocida por los organizadores o responsables de las actividades.
3. Los NNAJ se encuentran bajo los efectos de Sustancias Psicotrópicas o alcohol
4. Los niveles de actividad motora e impulsividad propia de los NNAJ. </t>
  </si>
  <si>
    <t>Riesgos de accidentalidad de los NNAJ en desarrollo de las actividades realizadas por el área</t>
  </si>
  <si>
    <t>1. Lesiones graves de los NNAJ.
2. Demandas para la entidad.
3. Cancelación de las actividades del área
4. Mala imagen del área y la institución</t>
  </si>
  <si>
    <t>1. Acompañamiento continúo en las actividades por parte de las personas encargadas de atender a Niños, Niñas, Adolescentes y Jóvenes.
2. Correos al Área de Salud solicitando apoyo por parte de auxiliar de enfermería y brigadistas
3. Planeación actividades pedagógicas M-MES-FT-009
4. Análisis constante de riesgos de accidentalidad durante las actividades
5. Aplicación del Instructivo de Salidas Pedagógicas y Eventos con niños(as), adolescentes, jóvenes y familias M-RED-IN-001.</t>
  </si>
  <si>
    <t>1. Direccionar al NNAJ a la red hospitalaria más cercana o aplicar primeros auxilios según sea el caso
2. Aplicar el instructivo de ruta para la intervención en caso de accidente M-PIN-IN-003
3. Informar al Área de Salud y Subdireccion de Métodos Educativos y Operativa.</t>
  </si>
  <si>
    <t xml:space="preserve">Charlas de sensibilización y prevención de riesgos a los NNAJ participantes  y educadores que acompañan la actividad a realizar por parte del profesional y/o técnico del área </t>
  </si>
  <si>
    <t>Formato de Taller Educativo M-MEX-FT-007</t>
  </si>
  <si>
    <t>Se presentan 4 formatos taller educativo de fechas 27 y 28/03/2019 y 1 y 09/04/2019, mediante los cuales se documenta la sensibilización realizada a los NNAJ que participan de cuatro (4) convivencias realizadas. (Evidencia Formatos Taller Educativo).</t>
  </si>
  <si>
    <t># Sensibilizaciones realizadas / # actividades programadas</t>
  </si>
  <si>
    <t>Formulación del mapa de riesgos</t>
  </si>
  <si>
    <t>JOHNATTAN LYNER BUSTOS</t>
  </si>
  <si>
    <t>Se mejora la redaccion del primer, segundo y cuarto riesgo, tambien se elimina el quinto riesgo ya que se encuentra incluido en las acciones del tercer riesgo. Se puntualizan las acciones y registros de prevención o mitigación de los riesgos así como la formulación de los indicadores. Se ajusta el diligenciamiento de las encuestas de impacto y se documentan las hojas de vida de los indicadores.</t>
  </si>
  <si>
    <t>Se realiza primer seguimiento al mapa. Se ajusta el registro del cuarto (4) riesgo quedando definido como Taller Educativo y no Acta de Reunión, considerando que el proceso se desarrolla directamente con los NNAJ participantes de las convivencias.</t>
  </si>
  <si>
    <t>7 mayo de 2019  
johnattanb@idipron.gov.co</t>
  </si>
  <si>
    <t>7 de mayo de 2019
mairar@idipron.gov.co</t>
  </si>
  <si>
    <t>7 de mayo de 2019
juanl@idipron.gov.co</t>
  </si>
  <si>
    <t>MAIRA ALEJANDRA ROBLES TORO</t>
  </si>
  <si>
    <t>Tecnico Contratista</t>
  </si>
  <si>
    <t>Coordinadora Area Espiritualidad</t>
  </si>
  <si>
    <t>Subdirector Operativo</t>
  </si>
  <si>
    <t>CONTEXTOS PEDAGÓGICOS DE INTERVENCIÓN</t>
  </si>
  <si>
    <r>
      <t xml:space="preserve">EXTERNADO
</t>
    </r>
    <r>
      <rPr>
        <sz val="10"/>
        <color theme="1"/>
        <rFont val="Times New Roman"/>
        <family val="1"/>
      </rPr>
      <t>Estos espacios de intervención trabajan articuladamente con los equipos de territorio, ya que ambos responden y se nutren de la realidad y dinámicas de las localidades en las que se encuentran inmersos. Están conformados por casas (conocidas formalmente como Unidad de Protección Integral, UPI) que ofrecen un mayor nivel de protección a los NNAJ cuando en su territorio no se puede realizar la restitución de derechos necesarios, ya sea  parcial o totalmente, o cuando se presentan riesgos que amenazan los procesos de los mismos</t>
    </r>
  </si>
  <si>
    <t>Desorganización y desinformación en la oferta misional de servicios que se brinde a los usuarios</t>
  </si>
  <si>
    <t>Deficiencia en la planeación y/o seguimiento a la oferta misional de servicios</t>
  </si>
  <si>
    <t>Generación de acción con daño en los usuarios, al brindarles una oferta desacertada. 
Afectación en la imagen institucional
Hallazgos por parte de los entes de control</t>
  </si>
  <si>
    <t xml:space="preserve">Se establece la definición de acciones correspondientes a la planeación y seguimiento de la oferta misional de servicios a través del formato "Oferta Misional UPI M-MEX-FT-019"
</t>
  </si>
  <si>
    <t xml:space="preserve">En caso de materializarse el riesgo,las UPI deben informar al Coordinador de Externados, y éste a su vez se encargará de reportar a los responsables de las áreas competentes, y actualizar la oferta en caso de requerirse.   </t>
  </si>
  <si>
    <r>
      <t xml:space="preserve">En el año 2018 se realizaron las respectivas acciones  de fortalecimiento de los controles para este riesgo, lo cual arrojó como zona de riesgo residual un puntaje de </t>
    </r>
    <r>
      <rPr>
        <b/>
        <sz val="12"/>
        <color theme="1"/>
        <rFont val="Times New Roman"/>
        <family val="1"/>
      </rPr>
      <t>4BAJA</t>
    </r>
    <r>
      <rPr>
        <sz val="12"/>
        <color theme="1"/>
        <rFont val="Times New Roman"/>
        <family val="1"/>
      </rPr>
      <t xml:space="preserve">. Lo anterior indica que se debe realizar monitoreo frecuente a los controles para evitar la materialización del riesgo.
Para la presente vigencia, se considera necesario realizar un mayor seguimiento a través de una actualización cuatrimestral del Formato de "Oferta Misional M-MEX-FT-019" con el aval de el equipo de Coordinación de Externados. 
</t>
    </r>
  </si>
  <si>
    <t>Formato OFERTA MISIONAL UPI, actualizado con una periodicidad cuatrimestral</t>
  </si>
  <si>
    <t>Se presenta la 1a. actualización de la Oferta Misional de las Upi Externado (11), la cual fue enviada a las Unidades, Territorio, y áreas de la SE3, para conocimiento y socialización con sus equipos de trabajo (Evidencia formato diligenciado Oferta Misional  UPI l M-MEX-FT-019 y pantallazo del correo enviado).</t>
  </si>
  <si>
    <t>COORDINADOR DE EXTERNADOS</t>
  </si>
  <si>
    <t>No de actualizaciones realizadas del contenido de la oferta misional en el formato Oferta UPI / 3   actualizaciones de la oferta misional proyectadas</t>
  </si>
  <si>
    <t>SI</t>
  </si>
  <si>
    <t>Falta de conocimiento en la operatividad del  Contexto Pedagógico Externados</t>
  </si>
  <si>
    <t xml:space="preserve">
Falencias en la operatividad del Contexto Pedagógico Externado, por desconocimiento del equipo.</t>
  </si>
  <si>
    <t xml:space="preserve">
Sanciones disciplinarias,  investigaciones. 
Implicaciones penales.
Hallazgos por parte de los entes de control</t>
  </si>
  <si>
    <r>
      <t>Se realiza Inducción y Reinducción al personal que labora en las unidades
Se realizan Comité Misionales Documento Interno Comités Misionales M-MEX-DI-001</t>
    </r>
    <r>
      <rPr>
        <sz val="12"/>
        <color theme="7"/>
        <rFont val="Times New Roman"/>
        <family val="1"/>
      </rPr>
      <t xml:space="preserve">
</t>
    </r>
    <r>
      <rPr>
        <sz val="12"/>
        <rFont val="Times New Roman"/>
        <family val="1"/>
      </rPr>
      <t xml:space="preserve">
Se documentan Actas de Reunión A-GDO-FT-004 de dichos encuentros.</t>
    </r>
  </si>
  <si>
    <t xml:space="preserve">
En caso de materializarse el riesgo, reportar a la Subdirección de Métodos, con el fin de que  se tomen las medidas correspondientes de acuerdo a la situación  que se presente.</t>
  </si>
  <si>
    <r>
      <t>En el año 2018 se realizaron las respectivas acciones  de fortalecimiento de los controles para este riesgo, lo cual arrojó como zona de riesgo residual un puntaje de</t>
    </r>
    <r>
      <rPr>
        <b/>
        <sz val="12"/>
        <color theme="1"/>
        <rFont val="Times New Roman"/>
        <family val="1"/>
      </rPr>
      <t xml:space="preserve"> 6 MODERADA.</t>
    </r>
    <r>
      <rPr>
        <sz val="12"/>
        <color theme="1"/>
        <rFont val="Times New Roman"/>
        <family val="1"/>
      </rPr>
      <t xml:space="preserve"> Lo anterior indica que se debe realizar monitoreo frecuente a los controles para evitar la materialización del riesgo.
Para la presente vigencia, se considera necesario  la socialización del Manual Operativo Externado M-MEX-MA-001 a los equipos de las Unidades.</t>
    </r>
  </si>
  <si>
    <t xml:space="preserve">
Actas de Reunión sobre la socialización del Manual Operativo Externado M-MEX-MA-001.</t>
  </si>
  <si>
    <t>Cinco (5) Unidades del Contexto Pedagógico Externado, realizaron  la socialización del Manual Operativo Externado a sus equipos de trabajo (Evidencia actas de reunión y listado de asistencia).</t>
  </si>
  <si>
    <t>No de socializaciones realizadas/  3 socializaciones proyectadas</t>
  </si>
  <si>
    <t>Falencias en las responsabilidades de los equipos encargados de  mantener al día el cargue de información en el Sistema de Información Misional SIMI</t>
  </si>
  <si>
    <t>Desactualización y no alimentación del SIMI  en los tiempos establecidos por la institución.</t>
  </si>
  <si>
    <t>Hallazgos por parte de los entes de control
Incidencias en los procesos internos del Instituto.</t>
  </si>
  <si>
    <t>El equipo encargado del SIMI en la Oficina Asesora de Planeación, realiza visitas a las UPI con el fin de verificar el estado y cargue de información.
En cuanto a los controles existente para el cargue de asistencia diaria, está definido un instructivo:  DILIGENCIAMIENTO DE PLANILLAS
DE ASISTENCIA, ENTREGA, REPORTE
DE ASISTENCIA DIARIO Y ARCHIVO  M-MEX-IN-001
 Así mismo, desde la Subdirección de Métodos Educativos y Operativa, se realiza el seguimiento al cargue de asistencia en las UPI.</t>
  </si>
  <si>
    <t>En caso de materializarse el riesgo, se debe informar a la Subdirección de Métodos Educativos y Operativa, con el fin de realizar las medidas pertinentes.</t>
  </si>
  <si>
    <t xml:space="preserve">Creación y oficialización del Instructivo tiempos de cargue de la información al Sistema de Información Misional por roles.
</t>
  </si>
  <si>
    <t xml:space="preserve">Creación del documento
</t>
  </si>
  <si>
    <t>En reunión liderada por el Subdirector de Métodos Educativos y Operativa el 27/03/2019, se establece la realización de una prueba piloto durante el mes de abril para el cargue de asistencia, a partir de cuyos resultados se evaluarán y determinarán los ajustes necesarios al  instructivo y procedimiento de sistematización de la información en SIMI. (Evidencia acta de reunión y listado de asistencia)
Por otra parte, cuatro (4) Unidades realizaron con sus equipos de trabajo administrativos, la socialización de los tiempos de cargue en el Sistema de Información Misional y  el seguimiento que se debe realizar. (Evidencia actas de reunión y listados de asistencia)</t>
  </si>
  <si>
    <t xml:space="preserve">Creación y oficialización del  instructivo Tiempos de Cargue de la Información  al Sistema de Información Misional por roles.
</t>
  </si>
  <si>
    <t>FORMULACION MAPA DE RIESGO</t>
  </si>
  <si>
    <t>NAYRA NILETH GUALDRON MARQUEZ</t>
  </si>
  <si>
    <t>SE REALIZAN AJUSTES A LOS CONTROLES DEL ANÁLISIS DE LOS RIESGOS CON UNA DESCRIPCIÓN MÁS DETALLADA EN CUANTO A PERIODICIDAD Y FORMATOS UTILIZADOS; SE ESTABLECIERON DE MANERA PUNTUAL LOS REGISTROS DE LAS ACCIONES PROYECTADAS ASÍ COMO LOS RESPONSABLES DE LLEVARLAS A CABO, SE DELIMITÓ EL PERÍODO DE EJECUCIÓN DE LAS ACCIONES Y SE DOCUMENTARON LAS HOJAS DE VIDA DE LOS INDICADORES.</t>
  </si>
  <si>
    <t>nayragualdrong@idipron.gov.co</t>
  </si>
  <si>
    <t>audif@idipron.gov.co</t>
  </si>
  <si>
    <t>AUDI FLOREZ SEGURA</t>
  </si>
  <si>
    <t>JUAN JOSÉ LONDOÑO PABÓN</t>
  </si>
  <si>
    <t>PROFESIONAL  CONTRATISTA</t>
  </si>
  <si>
    <t>SUBDIRECTOR DE MÉTODOS EDUCATIVOS Y OPERATIVA</t>
  </si>
  <si>
    <t>MODELO PEDAGOGICO</t>
  </si>
  <si>
    <t>CONTEXTO PEDAGÓGICO INTERNADO</t>
  </si>
  <si>
    <t>Falta promover nuevas estrategias de permanencia de los NNAJ en las Unidades Internados</t>
  </si>
  <si>
    <t>Desvinculación de población beneficiaria de las Unidades de Internado, en casos en los que sea ésta la modalidad que aplique para desarrollar el proceso de restablecimiento de derechos</t>
  </si>
  <si>
    <r>
      <rPr>
        <sz val="14"/>
        <rFont val="Times New Roman"/>
        <family val="1"/>
      </rPr>
      <t xml:space="preserve">Inobservancia sobre proceso de restablecimiento de derechos por pérdida de vínculos entre el Instituto y el/la NNAJ. </t>
    </r>
    <r>
      <rPr>
        <sz val="14"/>
        <color theme="1"/>
        <rFont val="Times New Roman"/>
        <family val="1"/>
      </rPr>
      <t xml:space="preserve">
</t>
    </r>
    <r>
      <rPr>
        <sz val="14"/>
        <rFont val="Times New Roman"/>
        <family val="1"/>
      </rPr>
      <t>Reducción de la destinación presupuestal para la atención desde la modalidad de Internado</t>
    </r>
    <r>
      <rPr>
        <sz val="14"/>
        <color rgb="FFFF0000"/>
        <rFont val="Times New Roman"/>
        <family val="1"/>
      </rPr>
      <t xml:space="preserve">
</t>
    </r>
    <r>
      <rPr>
        <sz val="14"/>
        <rFont val="Times New Roman"/>
        <family val="1"/>
      </rPr>
      <t>Incumplimiento de los objetivos misionales establecidos para la modalidad de Internado</t>
    </r>
  </si>
  <si>
    <r>
      <t xml:space="preserve"> * Formular estratégias con los tutores de vivenda para promover logros en los NNAJ dentro del Modelo pedagógico "Ficha técnica capacitación" A-GDH-FT-073
*Formato Acta de Reunión  A-GDO-FT-004                </t>
    </r>
    <r>
      <rPr>
        <sz val="14"/>
        <color rgb="FFFF0000"/>
        <rFont val="Times New Roman"/>
        <family val="1"/>
      </rPr>
      <t xml:space="preserve">                                                                                                                                                                                                                                                                                                                                                                                                                                                              </t>
    </r>
    <r>
      <rPr>
        <sz val="14"/>
        <rFont val="Times New Roman"/>
        <family val="1"/>
      </rPr>
      <t>*Desarrollar talleres con las familias de los NNAJ para el fortalecimiento de lazos familiares y adherencia al proceso en los internados registradas en Formato de planeación de actividades. M-MIN-FT-010</t>
    </r>
  </si>
  <si>
    <t>En los casos en los que haya un retiro no satisfactorio con respecto de los objetivos del proceso de restablecimiento de derechos del/la NNAJ, se remitirá la información al área Sociolegal para desarrollar las acciones de seguimiento al egreso consignados en el procedimiento "Seguimiento a la inasistencia temporal y/o egreso de NNAJ de las UPIs modalidad Internado M-MSL-PR-001".</t>
  </si>
  <si>
    <r>
      <t xml:space="preserve">1. Diseñar e implementar estrategias de permanencia de NNAJ en  Unidades Internados 
2.Implementar el instrumento "Visita de acompañamiento y seguimiento a la gestión de las Upis Internado M-MIN-FT-011" </t>
    </r>
    <r>
      <rPr>
        <sz val="14"/>
        <rFont val="Times New Roman"/>
        <family val="1"/>
      </rPr>
      <t>y socializar los hallazgos con responsables de unidad a fin de fortalecer las estrategias de permanencia de NNAJ en Unidades de Internado semestralmente.</t>
    </r>
  </si>
  <si>
    <t>*Seguimiento a evidencias de estrategias de permanencia en Upis Internados en formato Ficha Técnica de Capacitación A-GDH-FT-073
*Socialización a los responsables de unidad de internado los hallazgos de los seguimientos mediante acta de reunión A-GDO-FT-004</t>
  </si>
  <si>
    <t>1. Se lleva a cabo la verificación de las estrategias diseñadas por los tutores de vivienda de seis (6) Upis (La 27,  Eden, Normandia, Liberia, Rioja y La Florida) (Evidencia formatos Ficha Técnica de Capacitación A-GDH-FT-073).
2. No se presentan registros de visitas y socialización de hallazgos a los Responsables de Upis respecto al fortalecimiento de estrategias de permanencia durante el período de seguimiento.</t>
  </si>
  <si>
    <t>Profesional Universitario y Coordinador Contexto Pedagógico Internado</t>
  </si>
  <si>
    <t># estrategias implementadas / 8 estrategias a implementar (una por UPI)
# visitas semestrales realizadas y socializadas / 8 visitas semestrales a realizar y socializar (una por UPI)</t>
  </si>
  <si>
    <t>*Desconocimiento de la participación desde el rol de facilitador/a en el cumplimiento de la misionalidad y el modelo pedagógico institucional. 
*Falta de apropiación de la plataforma estratégica, misión y visión del IDIPRON en las UPIs Internado</t>
  </si>
  <si>
    <t xml:space="preserve">Realización de actividades por parte de facilitadores/as y tutores/as, sin correspondencia con la misionalidad del Instituto y el Modelo Pedagógico.    </t>
  </si>
  <si>
    <t xml:space="preserve">*Obstáculos para el desarrollo integral de acciones que promuevan un adecuado proceso de restablecimiento de derechos. 
*Barreras en el funcionamiento de las acciones realizadas desde el modelo de atención SE3. </t>
  </si>
  <si>
    <t>* Planeación  y seguimiento mensual de actividades con NNAJ en las unidades de protección integral M-MIN-FT-010</t>
  </si>
  <si>
    <t>Suspender las actividades que se estén llevando a cabo fuera de la Misionalidad 
Informar a la Subdirección de Métodos y supervisor inmediato para que se lleven a cabo las acciones administrativas a que haya lugar</t>
  </si>
  <si>
    <t>*Seguimiento al diseño y ejecución de actividades desarrolladas por facilitadores/as al interior de las Unidades con el objetivo de que estén acordes al proyecto pedagógico.</t>
  </si>
  <si>
    <r>
      <t>*Formato de planeación de actividades. M-MIN-FT-010
*Registro de Actas de reunión</t>
    </r>
    <r>
      <rPr>
        <sz val="14"/>
        <rFont val="Times New Roman"/>
        <family val="1"/>
      </rPr>
      <t xml:space="preserve"> A-GDO-FT-004</t>
    </r>
    <r>
      <rPr>
        <sz val="14"/>
        <color theme="1"/>
        <rFont val="Times New Roman"/>
        <family val="1"/>
      </rPr>
      <t xml:space="preserve">
*</t>
    </r>
    <r>
      <rPr>
        <sz val="14"/>
        <rFont val="Times New Roman"/>
        <family val="1"/>
      </rPr>
      <t>Informes semestrales de seguimiento a las actividades realizadas por el perfil de facilitadores/as.</t>
    </r>
    <r>
      <rPr>
        <sz val="14"/>
        <color theme="1"/>
        <rFont val="Times New Roman"/>
        <family val="1"/>
      </rPr>
      <t xml:space="preserve">
</t>
    </r>
  </si>
  <si>
    <t>Se reporta seguimiento a la planeación y ejecución de actividades, por parte de las Unidades Internados de los meses de Enero (7), Febrero (4), Marzo (8) (Evidencia formatos Planeación de Actividades M-MIN-FT-010).</t>
  </si>
  <si>
    <t># informes de seguimiento semestral realizados/ 8 informes de seguimiento semestral programados</t>
  </si>
  <si>
    <r>
      <rPr>
        <sz val="14"/>
        <rFont val="Times New Roman"/>
        <family val="1"/>
      </rPr>
      <t>*Fallas en los flujos de información entre las áreas SE3 y las UPIs Internado
*Barreras para la custodia de la información relacionada con el proceso pedagógico</t>
    </r>
    <r>
      <rPr>
        <sz val="14"/>
        <color rgb="FFFF0000"/>
        <rFont val="Times New Roman"/>
        <family val="1"/>
      </rPr>
      <t xml:space="preserve"> </t>
    </r>
    <r>
      <rPr>
        <sz val="14"/>
        <rFont val="Times New Roman"/>
        <family val="1"/>
      </rPr>
      <t>de convivencia</t>
    </r>
  </si>
  <si>
    <t xml:space="preserve">Fallas en el control y seguimiento a los procesos pedagógicos relacionados con al ámbito de la convivencia de NNAJ desde las UPIs Internado. </t>
  </si>
  <si>
    <t>*Desarticulación entre las acciones realizadas desde el modelo de atención SE3 y los procesos adelantados en el ámbito de la convivencia en las UPIs Internado
*Emergencia de barreras para el avance en el proceso pedagógico de NNAJ relacionados con convivencia
*Dificultades en la gestión de la información sobre los procesos de atención en el ámbito convivencial.</t>
  </si>
  <si>
    <t>*Pacto de vivienda MIN-FT-002
*Instructivo Servicio civico y Vivienda M-MIN-IN-001 
*Formato Auto y Co-evaluación de convivencia M-MIN-FT-003</t>
  </si>
  <si>
    <t>Generar alertas frente a las faltas de seguimientos e informarlas a la Subdirección para dar lineamiento y generar los controles respectivos</t>
  </si>
  <si>
    <t>*Implementación de Auto y Co-evaluación de los NNAJ con participación del Comité Misional de las Unidades Internado, como estrategia para fortalecer la atención en su proceso de convivencia.</t>
  </si>
  <si>
    <t>*Formato Auto y Co-evaluación de convivencia M-MIN-FT-003
* Acta de reunión y listados de asistencia.</t>
  </si>
  <si>
    <t>Se presentan 20 actas de comités en las cuales se evidencia el seguimiento a proceso convivencial de los NNAJ de cinco (5) Unidades internado en febrero y seis (6) Unidades en marzo (Evidencia actas de reunión y listados de asistencia).</t>
  </si>
  <si>
    <t># de seguimientos a NNAJ realizados / # seguimientos a NNAJ a realizar.</t>
  </si>
  <si>
    <t>Formulación del mapa de riesgos 2019</t>
  </si>
  <si>
    <t>JEANNETTE ENRIQUEZ CAICEDO</t>
  </si>
  <si>
    <t>Se realizan ajustes en la redacción de los riesgos buscando focalizarlos de manera más puntual, se modificaron algunas acciones, registros e indicadores en aras a fortalecer la mitigación y prevención de los riesgos, se ajustaron algunos items de las hojas de vida de los indicadores.</t>
  </si>
  <si>
    <t>Se realiza primer seguimiento. Se modifica el registro contemplado para el primer riesgo en su primera acción considerando que no se contempló el documento que contienen las estrategias proyectadas por los facilitadores. Se modifica la frecuencia de medición de la segunda acción del primer riesgo en la hoja de vida de indicadores.</t>
  </si>
  <si>
    <t>MAYO 02/2019 - JEANNETTEEV@IDIPRON.GOV.CO</t>
  </si>
  <si>
    <t>MAYO 02/2019 - NIDIAM@IDIPRON.GOV.CO</t>
  </si>
  <si>
    <t>MAYO 02/2019 - JUANL@IDIPRON.GOV.CO</t>
  </si>
  <si>
    <t>NIDIA CONSTANZA MANCIPE</t>
  </si>
  <si>
    <t>COORDINADORA CONTEXTO PEDAGÓGICO INTERNADO</t>
  </si>
  <si>
    <t>SUBDIRECTOR OPERATIVO DE MÉTODOS EDUCATIVOS Y OPERATIVA</t>
  </si>
  <si>
    <r>
      <t xml:space="preserve">MODELO PEDAGÓGICO
</t>
    </r>
    <r>
      <rPr>
        <sz val="10"/>
        <color indexed="8"/>
        <rFont val="Times New Roman"/>
        <family val="1"/>
      </rPr>
      <t>Idear modelos de formación que permitan educar y desarrollar competencias laborales y ciudadanas a los NNAJ, en el territorio, unidades y todo espacio determinado al alcance del instituto para el año 2019.</t>
    </r>
  </si>
  <si>
    <r>
      <rPr>
        <b/>
        <sz val="10"/>
        <rFont val="Times New Roman"/>
        <family val="1"/>
      </rPr>
      <t>SICOSOCIAL:</t>
    </r>
    <r>
      <rPr>
        <sz val="10"/>
        <rFont val="Times New Roman"/>
        <family val="1"/>
      </rPr>
      <t xml:space="preserve">
Atender la configuración de la subjetividad de los NNAJ, es decir, la forma como ellos se comprenden a sí mismos en sus familias y en la sociedad concreta que en muchos casos los han abandonado, maltratado, abusado, comercializado, explotado, etc., es otra de las tareas en la que se empeña el IDIPRON. Es por esto que adelanta acciones que tienen que ver con el acompañamiento de los procesos psicológicos de los NNAJ, las relaciones afectivas con sus familias y la sociedad, y el acompañamiento a las historias de vida.</t>
    </r>
  </si>
  <si>
    <t xml:space="preserve"> *  Controles y seguimientos poco eficaces para el registro de la información
*  Controles y seguimientos poco eficaces para la identificación de factores de riesgo en que se encuentran inmersos los NNAJ. </t>
  </si>
  <si>
    <t>Realización de acciones psicosociales que no responden en forma oportuna a las necesidades presentadas por los NNAJ</t>
  </si>
  <si>
    <t xml:space="preserve">* Exposición al riesgo de los NNAJ a problemáticas que afecten su desarrollo.
* No garantia de derechos de los NNAJ. 
* Realización de atenciones psicosocial inadecuadas, respecto al proceso de cada NNAJ.
* Disminuir la capacidad 
de atención a la población que lo requiere en los contextos pedagogicos.      </t>
  </si>
  <si>
    <t xml:space="preserve">* Se realizan capacitaciones y socializacones al equipo frente a las acciones a realizar desde el que hacer psicosocial registrando las acciones en el formato de acta M-GCO-FT-004 y REGISTRO DE ASISTENCIA COMITÉ, JUNTA, REUNIÓN, CAPACITACIÓN Y-O ACTIVIDADES DE BIENESTAR A-GDH-FT-010.
* Se realiza  seguimiento a las acciones psicosociales de las Unidades de protección integral, registrando las acciones en el formato de acta M-GCO-FT-004 y REGISTRO DE ASISTENCIA COMITÉ, JUNTA, REUNIÓN, CAPACITACIÓN Y-O ACTIVIDADES DE BIENESTAR A-GDH-FT-010, durante la revisión se contrasta la información registrada en el Sistema de Información Misional con el registro en el control de atenciones M-MEX-FT-006. </t>
  </si>
  <si>
    <t xml:space="preserve">  
*  Realizara revisión y seguimientos de las acciones psicosociales realizadas por los profesionales de los contextos pedagogicos. 
* Informar al Responsable del área Sicosocial y Subdirector Operativo de los hallazgos.  
* Establecer compromisos con el fin de intervenir a el/la NNAJ de forma inmediata para suplir sus necesidades.</t>
  </si>
  <si>
    <t xml:space="preserve">* Seguimiento bimensual a los procesos de los NNAJ desde el área de derecho SICOSOCIAL, mediante acompañamiento de acciones psicosociales y estrategia UPI Como Vamos mensual, en las cuales se hace verificación de Registros en Sistema de Información Misional SIMI.
*Fortalecer intervenciones psicosociales que permitan determinar los niveles de riesgo en los NNAJ, mediante el seguimiento a las intervenciones realizadas por el equipo.
*Elaboración de un plan de atención individual y familiar con cada NNAJ de acuerdo a los factores de riego en que se encuentra inmerso y afectaciones en las área de ajuste, se realiza seguimiento en la revisión de UPI como vamos bimensual. </t>
  </si>
  <si>
    <t xml:space="preserve">* Actas M-GCO-FT-004.
* REGISTRO DE ASISTENCIA COMITÉ, JUNTA, REUNIÓN, CAPACITACIÓN Y-O ACTIVIDADES DE BIENESTAR A-GDH-FT-010
* Control de atenciones M-MEX-FT-006. </t>
  </si>
  <si>
    <t>1). Se realizan seguimientos de las acciones psicosociales correspondientes a los meses de enero, febrero y/o marzo de 2019 a nueve (9) Unidades de Protección Externado y siete (7) Unidades de Protección Internado. En tres (3) Unidades faltantes de externado no se había realizado este procedimiento durante el primer período de seguimiento.</t>
  </si>
  <si>
    <t>ÁREA SICOSOCIAL</t>
  </si>
  <si>
    <r>
      <t xml:space="preserve"># Seguimientos a acciones realizados / </t>
    </r>
    <r>
      <rPr>
        <sz val="10"/>
        <rFont val="Times New Roman"/>
        <family val="1"/>
      </rPr>
      <t>10</t>
    </r>
    <r>
      <rPr>
        <sz val="10"/>
        <color rgb="FFFF0000"/>
        <rFont val="Times New Roman"/>
        <family val="1"/>
      </rPr>
      <t xml:space="preserve"> </t>
    </r>
    <r>
      <rPr>
        <sz val="10"/>
        <color theme="1"/>
        <rFont val="Times New Roman"/>
        <family val="1"/>
      </rPr>
      <t>seguimientos a acciones proyectados</t>
    </r>
  </si>
  <si>
    <t>* Omisión del registro de las acciones, atenciones e intervenciones en el Sistema de Información Misional (SIMI), por parte de los profesionales que conforman los equipos sicosociales del área.
* Registro tardío de las acciones desarrolladas en la plataforma del Sistema de Información Misional (SIMI).
* Información imprecisa y poco oportuna de acuerdo a las necesidades de los NNAJ</t>
  </si>
  <si>
    <t>Registro en el SIMI de las acciones psicosociales realizadas a los NNAJ, fuera de los tiempos establecidos</t>
  </si>
  <si>
    <t>* Exposición al riesgo de los NNAJ a problemáticas que afecten su desarrollo.
* Atención psicosocial inadecuada a los NNAJ.</t>
  </si>
  <si>
    <t>* Se realiza seguimiento a las acciones del equipo sicosocial verificando que la información del "INFORME DE ACTIVIDADES CONTRATO A-GCO-FT-002"  mensual y "evaluación de desempeño" de manera bimensual coincida con la información en el SIMI así como con la registrada en el control de atenciones M-MEX-FT-006'.</t>
  </si>
  <si>
    <t>* Se realiza compromiso con el profesional psicosocial para realizar los respectivos ajustes en el cargue de la informacion teniendo como soporte acta de compromiso, el cargue debe realizarse de manera inmediata.
*Se informa a la subdirección de métodos para que se tomen las medidas respectivas</t>
  </si>
  <si>
    <t>* Seguimiento al registro de atenciones en el sistema por parte del profesional psicosocial, verificando el Sistema de Información Misional SIMI.
* Definir los parámetros en relación al requerimiento de la creación de los formularios para el registro de los formularios en el Sistema de Información Misional (SIMI). 
*Jornadas de sensibilización y socialización de las actividades Sicosociales en las UPI, conforme al 
Manual Operativo del Área Sicosocial 
M-MSS-DI-001
* Construir documentos donde se establezcan los tiempos de aplicación de los instrumentos, cargue en SIMI y forma de diligenciamiento.</t>
  </si>
  <si>
    <t>* Actas M-GCO-FT-004.
REGISTRO DE ASISTENCIA COMITÉ, JUNTA, REUNIÓN, CAPACITACIÓN Y-O ACTIVIDADES DE BIENESTAR A-GDH-FT-010
* Control de atenciones M-MEX-FT-006. 
*Solicitud de requerimientos a SIMI. 
* Manual Operativo Área Sicosocial 
M-MSS-DI-001
* Documentos oficializados.</t>
  </si>
  <si>
    <t xml:space="preserve">1). Se realizan seguimientos de las acciones psicosociales correspondientes a los meses de enero, febrero y/o marzo de 2019 a nueve (9) Unidades de Protección Externado y siete (7) Unidades de Protección Internado. En tres (3) Unidades faltantes de externado no se había realizado este procedimiento durante el primer período de seguimiento.
2). Se realizan dos capacitaciones  y socializaciones a 81 profesionales de los equipos del Área Sicosocial,  la primera dirigida a Psicólogos y la segunda a Trabajadores Sociales, con el fin de brindar reinducción frente al que hacer desde el Área (Evidencia actas de reunión y listados de asistencia). </t>
  </si>
  <si>
    <r>
      <t xml:space="preserve"># Seguimientos a acciones realizados / </t>
    </r>
    <r>
      <rPr>
        <sz val="10"/>
        <rFont val="Times New Roman"/>
        <family val="1"/>
      </rPr>
      <t xml:space="preserve">10 </t>
    </r>
    <r>
      <rPr>
        <sz val="10"/>
        <color theme="1"/>
        <rFont val="Times New Roman"/>
        <family val="1"/>
      </rPr>
      <t>seguimientos a acciones proyectados
 #  profesionales sicosociales participantes en inducciones y reinducciones   realizadas/ #  profesionales sicosociales del Área Sicosocial</t>
    </r>
  </si>
  <si>
    <t>01</t>
  </si>
  <si>
    <t>Se formula el mapa de riesgos 2019</t>
  </si>
  <si>
    <t>Edith Johana Fuentes Vidal</t>
  </si>
  <si>
    <t>02</t>
  </si>
  <si>
    <t>Se reformulan los riesgos en su redacción, se incluyen la descripción a control del análisis del riesgo,  se modifica el impacto del riesgo residual, se incluye responsable del monitoreo y revisión y se reformulan indicadores de monitoreo y revisión, de acuerdo a la formulación de las hojas de vida de los indicadores.</t>
  </si>
  <si>
    <t>Yenny Andrea Corzo Caceres</t>
  </si>
  <si>
    <t>03</t>
  </si>
  <si>
    <t>Se realiza primer seguimiento. Se traslada el segundo indicador del primer riesgo al segundo riesgo por cuanto la acción corresponde a este ultimo y no al primero. Se aclara que las evidencias que soportan el primer indicador de los dos riesgos son las mismas por cuanto se documentan en un mismo momento y documento.</t>
  </si>
  <si>
    <t>YENNYCC@IDIPRON.GOV.CO</t>
  </si>
  <si>
    <t>MARCELAR@IDIPRON.GOV.CO</t>
  </si>
  <si>
    <t>JUANL@IDIPRON.GOV.CO</t>
  </si>
  <si>
    <t>YENNY ANDREA CORZO CÁCERES</t>
  </si>
  <si>
    <t>DIANA MARCELA ROMERO</t>
  </si>
  <si>
    <t>PROFESIONAL ÁREA PSICOSOCIAL</t>
  </si>
  <si>
    <t>RESPONSABLE ÁREA SICOSOCIAL</t>
  </si>
  <si>
    <t>(4) PROBABLE</t>
  </si>
  <si>
    <t>PERIODO DE EJECUCIÒN</t>
  </si>
  <si>
    <t>Modelo Pedagógico SE3</t>
  </si>
  <si>
    <r>
      <t>SALUD</t>
    </r>
    <r>
      <rPr>
        <sz val="12"/>
        <color theme="1"/>
        <rFont val="Times New Roman"/>
        <family val="1"/>
      </rPr>
      <t xml:space="preserve">
Se enfoca sobre la calidad de vida, es decir, abarca techo, vestuario, alimentación que inciden en la salud y bienestar de los NNAJ. Igualmente, ya sea de forma directa o a través de la Secretaría de Salud y de las EPSs a las que se hallan afiliados, asume lo relacionado con la salud tanto física como mental. De ahí que adelanta acciones que tienen que ver con la nutrición balanceada, el cuidado del cuerpo, el ejercicio y el deporte cotidianos, la vinculación a los sistemas de salud, la atención en salud oral, la vinculación a procesos de medicina alternativa, así como a procesos  personales y grupales para la mitigación del consumo de psicoactivos, entre otras. Así mismo, propende por evitar que la alimentación sea entendida o manejada como un elemento de castigo.</t>
    </r>
  </si>
  <si>
    <t>La no vinculación y/o 
afiliación oportuna de los NNAJ al 
Sistema General de 
Seguridad Social en Salud -
SGSSS</t>
  </si>
  <si>
    <t>La falta de atención y/o la prestación del servicio de salud a los NNAJ para seguimientos médicos y tratamientos requeridos y el cobro de cuotas moderadoras o copagos al instituto por la prestación de un servicio de salud.</t>
  </si>
  <si>
    <t xml:space="preserve">La vulneración al Derecho a la Salud como derecho fundamental a nivel constitucional en Colombia.
Perdida de la confianza institucional
</t>
  </si>
  <si>
    <t>Proceso realizado a través de protocolo de aseguramiento contemplado en el Manual de Procesos y Procedimientos 
Formato 036 DIRECCIONAMIENTO A VINCULACIÓN AL SGSSS M-MSD-FT-036
SI</t>
  </si>
  <si>
    <t>En caso de ser identificado un NNAJ sin afiliación al Sistema General de 
Seguridad Social en Salud -
SGSSS se debe iniciar inmediatamente el proceso de afiliación como se establece en el procedimiento  Verificación y afiliación de los NNAJ al Sistema general de Seguridad Social en Salud  (SGSSS)</t>
  </si>
  <si>
    <t>Trimestral:
Marzo - Junio - Septiembre.</t>
  </si>
  <si>
    <t>Realizar jornadas de afiliación y/o aseguramiento a los NNAJ que no cuentan con vinculación al SGSSS o que  tengan alguna dificultad en su estado
Realizar seguimiento y verificación constante a los estados de afiliación previniendo posibles cambios.</t>
  </si>
  <si>
    <t>Actas de reunión, registro de planillas de asistencia  de  los NNAJ a las jornadas de afiliación
Levantamiento de informe de los estados de afiliación en el Sistema de Información Misional SIMI</t>
  </si>
  <si>
    <t>No se desarrollaron acciones durante el primer período de seguimiento</t>
  </si>
  <si>
    <t>PROFESIONAL Y COORDINADORA DEL ÁREA SALUD</t>
  </si>
  <si>
    <t>No. Jornadas realizadas / No. Jornadas programadas
No. De NNAJ afiliados / No. De NNAJ desafiliados detectados</t>
  </si>
  <si>
    <t>FECHA  (DIA/MES/AÑO)</t>
  </si>
  <si>
    <t>Formulación de Mapa de Riesgos</t>
  </si>
  <si>
    <t>JUAN MANUEL CRUZ FUENTES</t>
  </si>
  <si>
    <t>Se realizaron ajustes a la descripción de riesgo y causas; se estableció responsable e indicador de las acciones propuestas, se documentaron las hojas de vida de los indicadores.</t>
  </si>
  <si>
    <t>Se realiza primer seguimiento</t>
  </si>
  <si>
    <t>YVONNE ALEJANDRA AGUILAR CHARRY</t>
  </si>
  <si>
    <t>JUAN JOSE LONDOÑO PABÓN</t>
  </si>
  <si>
    <t>CONTRATISTA ADMINISTRATIVO</t>
  </si>
  <si>
    <t>PROFESIONAL UNIVERSITARIO - COORDINADORA ÁREA SALUD</t>
  </si>
  <si>
    <t>MODELO PEDAGÓGICO</t>
  </si>
  <si>
    <t>SOCIOLEGAL Y JUSTICIA RESTAURATIVA</t>
  </si>
  <si>
    <t>1.Desactualización de procedimientos operativos para un seguimiento al egreso más eficiente y de una cobertura mayor  de los NNAJ con egreso.
2. Limitación de recursos fisicos, tecnológicos y humanos.
3. Sistemas de Información debiles para la captura y seguimiento al egreso</t>
  </si>
  <si>
    <t>Ausencia de seguimiento  de la población de NNAJ egresada</t>
  </si>
  <si>
    <t>1. Desconocimiento de la situación de Derechos de la población egresada.
2. Ausencia de posiblidad de reingresos a la población que requiere ser nuevamente atendida por el IDIPRON.
3. Desconocimiento de indicadores que midan la eficacia y efectividad de las acciones del IDIPRON</t>
  </si>
  <si>
    <t>Reuniones por parte del comité de egreso a fin de realizar seguimiento al egreso y tomar decisiones frente al caso cuando este lo amerite y sea condicionante para el bienestar del NNAJ 
Diligenciamiento de contacto con el NNAJ egreso a fin de conocer su estado de vulneración o avance en el restablecimiento de derechos
Seguimiento mediante formato acta o evidencia física de mantenimiento a los equipos de cómputo y/o redes informáticas.</t>
  </si>
  <si>
    <t xml:space="preserve">1. Articulación con el Área encargada del SIMI y del archivo Misional a fin de crear base de datos alterna según información suministrada al momento por el NNAJ 
</t>
  </si>
  <si>
    <t>01/02/2019 - 30/10/2019</t>
  </si>
  <si>
    <t>1. Fortalecer el equipo delegado para el seguimiento al egreso, con personal idóneo y amplia experiencia, así como la optimización de equipos y espacios adecuados para ello, mediante la solicitud de contratación de nuevo personal y/o asignación de personal para el área Sociolegal y Justicia Restaurativa así como solicitud a la Subdirección Técnica Administrativa y Financiera (Sistemas, almacen e infraestructura) de la optimización de los equipos bienes muebles e inmuebles. 
2. Actualizar la documentación de seguimiento al egreso aprobada y publicada en página web, según los tipos poblacionales en el marco de los contextos pedagógicos del IDIPRON.</t>
  </si>
  <si>
    <t>1. Actas de reunión.
2. Actas de reunión, hoja de vida de los formatos o instructivos de la documentación a actualizar.</t>
  </si>
  <si>
    <t>1. El día 19 de junio de 2018 se realiza un primer análisis y propuesta de mejora al proceso de seguimiento al egreso. En la presente anualidad se hace entrega de un informe de balance de dicho proceso y se realiza reunión con la Subdirección de Métodos para hacer seguimiento a los avances (Evidencias  pantallazo correo electrónico, presentación estado seguimiento al egreso, informe balance proceso y acta de reunión con listado de asistencia).
2. Se presenta ajuste del instructivo REINGRESO DEL NNAJ A LA UNIDAD DE PROTECCIÓN INTEGRAL - Código: M-SGD-IN-002, Manual de Seguimiento al Egreso y Formato Control de Documentos de estas modificaciones ante la OAP (Evidencias procedimiento y manual en borrador y formato control de documentos).</t>
  </si>
  <si>
    <t>PROFESIONAL CONTRATISTA Y COORDINADOR DEL ÁREA SOCIOLEGAL Y JUSTICIA RESTAURATIVA</t>
  </si>
  <si>
    <t>Equipos humano, físico e inmueble asignados
No. de documentos oficializados / No. de documentos a modificar</t>
  </si>
  <si>
    <t xml:space="preserve">1. Deficit de jornadas o campañas de documentación en acompañamiento con la Registraduría del estado civil en las unidades donde más se presente el asunto de indocumentación
2. Deficiencia en los mecanismos para identificar las situaciones de indocumentación de los NNAJ.
3. Constante pérdida de los documentos de identificación por parte del NNAJ </t>
  </si>
  <si>
    <t>Existencia frecuente de NNAJ que se encuentran sin documentación de identificación personal.</t>
  </si>
  <si>
    <t>1. Población asistida o intervenida en situación de indocumentación personal. 
2. Limitación de intervención profesional por parte del IDIPRON con los jóvenes indocumentados</t>
  </si>
  <si>
    <t xml:space="preserve">1. Talleres- campañas o charlas pedagógicas a los NNAJ  que tengan como fin el buen uso y cuidado de los documentos. La información se consignará en el SIMI y en el formato de asistencia asignado para los NNAJ.
2. Solicitud de oficio y evidencia de aprobación para las jornadas de documentación por parte del IDIPRON y de la Registraduría Asiganada que llevará a cabo la actividad. </t>
  </si>
  <si>
    <t>Programación y organización de jornadas y campañas de documentación en compañía con la Registraduría para reducir niveles de indocumentación</t>
  </si>
  <si>
    <t>01/01/2019 -31/10/2019</t>
  </si>
  <si>
    <t xml:space="preserve">
1. Articulación con entidad Registraduría Nacional del Estado Civil a fin de crear jornadas para documentar a la población beneficiaria del IDIPRON.
2. Llevar a cabo campañas pedagógicas para el buen uso y cuidado de los documentos de identificación entre los NNAJ 
 3.Diseño e implementación de una estrategia comunicativa al interior de las unidades para la formación y cultura del cuidado de los documentos de identidad y los beneficios reconocidos tras sus usos.</t>
  </si>
  <si>
    <t>1. Oficios de solicitud y de aprobación de las jornadas, comunicación jornadas a Upi, formato control de atenciones, actas de entrega de documento en trámite o entrega de documento y registro en SIMI. 
2. Formato control de atenciones, formulario taller educativo registrado en SIMI.
3. Piezas de comunicación.</t>
  </si>
  <si>
    <t>1. Se evidencia solicitud hecha a través de correo electrónico a la registraduria sede OPADI, Ruperto Oliveros, roliveros@registraduria.gov.co, junto con listados de solicitantes y de participantes confirmados por la Registraduría, así como el registro de la atención realizada en la jornada (Evidencias Correo de solicitud a Registraduría, Listado de NNAJ que requieren el documento, listado de participantes confirmados por Registraduría y Control de Atenciones)
2. No se realiza esta acción durante el primer período de seguimiento.
3. No se realiza esta acción durante el primer período de seguimiento.</t>
  </si>
  <si>
    <t xml:space="preserve">
No. de jornadas realizadas / No. De jornadas requeridas
No. De campañas realizadas / No. De campañas programadas
Piezas comunicativas publicadas</t>
  </si>
  <si>
    <t>1. Naturalización de las lesiones personales como solución a los conflictos internos entre la población asistida. 
2. Desmoronamiento moral de la tolerancia y convivencia entre los jóvenes. 
3. Discriminación entre grupos por razones etnicas, sociales, económicas, culturales, políticas o religiosas.</t>
  </si>
  <si>
    <t>Agresiones entre la población asistida por motivaciones del orden étnico, religioso, cultural, social, político y económico al interior de las Unidades del IDIPRON</t>
  </si>
  <si>
    <t>1. Derivación de lesiones personales entre la población asistida. 
2. Generación del fenómeno de Bullying al interior de las Unidades del IDIPRON. 
3. Incremento de deserción escolar en la población vinculada al modelo pedagógico.</t>
  </si>
  <si>
    <t xml:space="preserve">1. Talleres a los NNAJ relacionados con las prácticas de justicia Restaurativa.  (Ver Plan de Acción 2019)
2. Asesorías, acompañamientos, seguimiento a los procesos y audicencias de los NNAJ del IDIPRON hasta culminar la condición legal ya sea absolutoria o condenatoria. </t>
  </si>
  <si>
    <t>1. Acercamiento de las partes para establecer las pautas de una práctica restaurativa.
2. De acuerdo a la gravedad, la aplicación de las sanciones establecidas en el pacto de convivencia del IDIPRON.</t>
  </si>
  <si>
    <t>Implementación de una estrategia de desnaturalización de las lesiones personales como práctica de delito</t>
  </si>
  <si>
    <t>Instrumentos de Encuestas diligenciados.
Listado de asistencia a los talleres.
 Pieza de comunicación para desnaturalizar las lesiones personales.</t>
  </si>
  <si>
    <t>Esta acción constituyó la Estrategia 1 del Plan de Acción del Área Sociolegal para el año 2018, cuyo cumplimiento según cuarto seguimiento oficializado en la página institucional correspondió al 100% (Evidencia formato 4to. Seguimiento Plan de Acción, H.V. Indicador Estrategia 1 y Evidencias Plan de Acción 2018)</t>
  </si>
  <si>
    <t xml:space="preserve">No de NNAJ participantes de la estrategia/ Número de NNAJ destinatarios de la estrategia. </t>
  </si>
  <si>
    <t>Deserción por parte del NNAJ, sin voluntad de retorno al proceso del IDIPRON.</t>
  </si>
  <si>
    <t>Persistencia o nueva vulneración o amenaza de derechos de los NNAJ, evidenciadas en el seguimiento al egreso.</t>
  </si>
  <si>
    <t xml:space="preserve">1. Afectación en las metas y estadísticas concernientes en la efectividad de los resultados del Modelo Pedagógico
2. Reingreso institucional del NNAJ para un proceso de restablecimiento de derechos. 
3. Continuidad o nueva vulneración o amenaza de derechos de los NNAJ </t>
  </si>
  <si>
    <t xml:space="preserve">1. Articular al NNAJ a los programas que promuevan la garantía al goce efectivo de los derechos.
2. Reingreso del NNAJ al IDIPRON.
</t>
  </si>
  <si>
    <t>Retroalimentar mediante informe periodicamente hacia todas y entre todas las áreas de derecho, acerca de  las situaciones que más se presentan con la poblacion egresada.</t>
  </si>
  <si>
    <t>Informes enviados vía correo electrónico</t>
  </si>
  <si>
    <t>No se realizan acciones en el primer período de seguimiento.</t>
  </si>
  <si>
    <t>No. De retroalimentaciones realizadas / No. De retroalimentaciones proyectadas</t>
  </si>
  <si>
    <t>evid</t>
  </si>
  <si>
    <t xml:space="preserve">Actualización de tipo de riesgo en cada uno de los riesgos registrados en el formato. </t>
  </si>
  <si>
    <t>E. Fabián Romero Díaz</t>
  </si>
  <si>
    <r>
      <t xml:space="preserve">Se actuliza el tipo de riesgo en cada uno de los riesgos registrados, se hace corrección de la casilla periodo de ejecución, se reformulan las causas expuestas para el segundo riesgo, se ajusta la formulación del riesgo 4 y se ajusta la columna control, se ajustan los indicadores y </t>
    </r>
    <r>
      <rPr>
        <sz val="12"/>
        <rFont val="Times New Roman"/>
        <family val="1"/>
      </rPr>
      <t>se documentan las hojas de vida de los indicadores.</t>
    </r>
  </si>
  <si>
    <t>Adriana R. López Ovalle</t>
  </si>
  <si>
    <t>30/04/2019
adrianal@idipron.gov.co</t>
  </si>
  <si>
    <r>
      <rPr>
        <sz val="10"/>
        <rFont val="Times New Roman"/>
        <family val="1"/>
      </rPr>
      <t>30/04/2019</t>
    </r>
    <r>
      <rPr>
        <b/>
        <sz val="10"/>
        <rFont val="Times New Roman"/>
        <family val="1"/>
      </rPr>
      <t xml:space="preserve">
edgarr@idipron.gov.co</t>
    </r>
  </si>
  <si>
    <t>30/04/2019
juanl@idipron.gov.co</t>
  </si>
  <si>
    <t>ADRIANA ROCIO  LÓPEZ OVALLE</t>
  </si>
  <si>
    <t>EDGAR FABIÁN ROMERO DÍAZ</t>
  </si>
  <si>
    <t>PROFESIONAL CONTRATISTA ÁREA SOCIOLEGAL Y JUSTICIA RESTAURATIVA</t>
  </si>
  <si>
    <t>PROFESIONAL UNIVERSITARIO - COORDINADOR ÁREA SOCIOLEGAL Y JUSTICIA RESTAURATIVA</t>
  </si>
  <si>
    <t>SUBDIRECCIÓN DE MÉTODOS EDUCATIVOS Y OPERATIVA</t>
  </si>
  <si>
    <r>
      <rPr>
        <b/>
        <sz val="10"/>
        <color theme="1"/>
        <rFont val="Times New Roman"/>
        <family val="1"/>
      </rPr>
      <t xml:space="preserve">TERRITORIO
</t>
    </r>
    <r>
      <rPr>
        <sz val="10"/>
        <color theme="1"/>
        <rFont val="Times New Roman"/>
        <family val="1"/>
      </rPr>
      <t>Identificar a los niños, niñas, adolescentes y jóvenes que tienen sus derechos amenazados, inobservados o vulnerados mediante lecturas en territorio y articulación institucional para avanzar hacia la restitución de derechos.</t>
    </r>
  </si>
  <si>
    <t>Información incompleta o errada al momento de diligenciar los  formatos que se utilizan para la atencion a los NNAJ.</t>
  </si>
  <si>
    <t>Se presentan debilidades en la información de las acciones territoriales realizadas con los NNAJ que son cargadas al sistema misional</t>
  </si>
  <si>
    <t xml:space="preserve">Hallazgos de control interno.
Perdida de información. </t>
  </si>
  <si>
    <t xml:space="preserve">Los contratistas y/o funcionarios que realizan el diligenciamiento de los formatos (Ficha de Ingreso(M-MTE-FT-012), Registro de Asistencia Comité, junta, reunión, capacitación y/o actividades de bienestar(A-GDH-FT-010) y Asistencia a encuentro(M-MTE-FT-003).,entregan la documentación al Coordinador Zonal para su verificacion y aprobacion. Por último el auxiliar administrativo zonal de territorio, realiza una ultima verificación y  carga  al Sistema Misional toda la información.  
</t>
  </si>
  <si>
    <t xml:space="preserve">Seguimiento constante a las personas que tienen acceso a los formatos para informar y retroalimentar  la forma correcta del diligenciamiento de los mismos, solicitando ajustes de la información de manera inmediata.  </t>
  </si>
  <si>
    <t>Capacitación y socialización de los instructivos y procedimientos del contexto al equipo territorial. 
Realizar seguimiento semestral a la documentación entregada y sistematizada, generando la retroalimentación respectiva con el equipo de cada zona territorial.</t>
  </si>
  <si>
    <t>Acta de reunión (A-GDO-FT-004) y Registro de Asistencia Comité, junta, reunión, capacitación y/o actividades de bienestar(A-GDH-FT-010)</t>
  </si>
  <si>
    <t>No se realizaron acciones durante el primer período de seguimiento.</t>
  </si>
  <si>
    <t xml:space="preserve">Responsable Área Territorio y Coordinadores de Zona Territorial </t>
  </si>
  <si>
    <t>Nº de capacitaciones realizadas /  2 capacitaciones programadas.
Nº de seguimientos realizados / 2 seguimientos programados.</t>
  </si>
  <si>
    <t xml:space="preserve">BAJA </t>
  </si>
  <si>
    <t xml:space="preserve">Falencias en los insumos para el desarrollo de actividades y talleres pedagógicos para la atención de los NNAJ en los territorio. </t>
  </si>
  <si>
    <t>Riesgo de baja permanencia de los NNAJ en la ejecucion de talleres y procesos territoriales.</t>
  </si>
  <si>
    <t>Riesgo de incumplimiento de objetivos y metas institucionales</t>
  </si>
  <si>
    <t>Seguimiento a las solicitudes de requerimientos e insumos para el desarrollo de talleres en territorio en el formato correspondiente, Registro de Asistencia Comité, junta, reunión, capacitación y/o actividades de bienestar(A-GDH-FT-010) y Asistencia a encuentro(M-MTE-FT-003)</t>
  </si>
  <si>
    <t>Control y manejo de los insumos entregados para un efectivo aprovechamiento en los grupos de NNAJ atendidos en Territorio.</t>
  </si>
  <si>
    <t xml:space="preserve">Capacitación y entrega de insumos por parte de los Coordinadores de Zona según necesidad reportada a su equipo de colaboradores, para realizar ajustes, aprobación y sostenimiento en la aplicación de las actividades territoriales. </t>
  </si>
  <si>
    <t>Acta de reunión A-GDO-FT-004 y Formato Entrega de elementos de consumo a servidores A-GLO-FT-010</t>
  </si>
  <si>
    <t>Se realiza Acta de Reunión y formato de entrega de elementos de consumo a servidores, por parte de los Coordinadores de cada Zona (Evidencia actas de reunión y formatos entrega de elementos de consumo a servidores).</t>
  </si>
  <si>
    <t>Capacitación y entrega de insumos</t>
  </si>
  <si>
    <t>Se formula mapa de riesgos</t>
  </si>
  <si>
    <t xml:space="preserve">CAROLINA MOLANO </t>
  </si>
  <si>
    <t>Se ajusta la redacción de riesgo, causas y consecuencias buscando una mayor claridad del mismo, se fortalece la descripción de los controles existentes, se modifican las acciones de contingencia, acciones proyectadas, registros e indicadores para que respondan de manera efectiva al riesgo. Se documentan las hojas de vida de los indicadores.</t>
  </si>
  <si>
    <t>DIANA COTE</t>
  </si>
  <si>
    <t>APOYO OFICINA DE CONTROL INTERNO</t>
  </si>
  <si>
    <t>08/05/2019 - dianach@idipron.gov.co</t>
  </si>
  <si>
    <t>08/05/2019 - carolinam@idipron.gov.co</t>
  </si>
  <si>
    <t>08/05/2019 - juanl@idipron.gov.co</t>
  </si>
  <si>
    <t>DIANA MARCELA COTE HERNÁNDEZ</t>
  </si>
  <si>
    <t>CAROLINA MOLANO</t>
  </si>
  <si>
    <t>CONTRATISTA CONTEXTO TERRITORIO</t>
  </si>
  <si>
    <t>COORDINADORA CONTEXTO TERRITORIO</t>
  </si>
  <si>
    <t>OBSERVACIONES OCI</t>
  </si>
  <si>
    <t>* No se evidencia documentación de las acciones realizadas para mitigar el riesgo. No es posible para la oficina de control interno dar una observación.</t>
  </si>
  <si>
    <t>* Se evidencia documentación de la elección de representantes estudiantiles de la Escuela Pedagógica Integral IDIPRON.</t>
  </si>
  <si>
    <t>* Se observa las diferentes actas de capacitación realizadas al personal vinculado al manejo de los elementos de protección personal (EPP), acciones que buscan mitigar la materialización de este riesgo.</t>
  </si>
  <si>
    <t>* Se evidencia listados de asistencia de jóvenes a las diferentes actividades.</t>
  </si>
  <si>
    <t>*se observa las diferentes actas de seguimiento realizadas al control de contratos, acciones que mitigan el riesgo.</t>
  </si>
  <si>
    <t>* Se evidencia  actas  de las reuniones realizadas socializando,  la planeación y ejecución de las actividades en cada línea de acción. Estas reuniones mejoran la comunicación y mitigan el riesgo de las debilidades.</t>
  </si>
  <si>
    <t>* Se evidencia  la relación y socializando de actividades para la semana espiritual, acciones  que mitigan el riesgo.</t>
  </si>
  <si>
    <t>Si bien, el área aporta carpeta con evidencias de acciones, los soportes allí observados no tiene relación con el riesgo expuesto.</t>
  </si>
  <si>
    <t>*Se evidencia la socialización  del Manual Operativo Externado a sus equipos de trabajo (Evidencia actas de reunión y listado de asistencia). acción que permite mitigar el riesgo.</t>
  </si>
  <si>
    <t>*Se evidencia la socialización  del cargue adecuado en el sistema de información misional (Evidencia actas de reunión y listado de asistencia). Acción que permite mitigar el riesgo.</t>
  </si>
  <si>
    <t>*Se encuentran los proyectos a realizar  por partes de los  tutores de la 6 UPIs para el restablecimiento de los derechos de los NNAJ, mitigando el riesgo</t>
  </si>
  <si>
    <t xml:space="preserve">*Se evidencia el seguimiento a la planeación y ejecución de actividades, por parte de las Unidades Internados del primer trimestre del 2019. Mitigando el riesgo. </t>
  </si>
  <si>
    <t xml:space="preserve">
*Se evidencia actas de seguimiento a proceso convivencia del primer trimestre del 2019. Mitigando el riesgo. </t>
  </si>
  <si>
    <t>*Se observa el seguimientos a las acciones psicosociales, del primer trimestre del 2019.</t>
  </si>
  <si>
    <t>* No se evidencia acciones para mitigar el riesgo en el primer seguimiento del año 2019.</t>
  </si>
  <si>
    <t>*Se observa  documentación con acciones de seguimiento para la población de egresados y reintegro de los mismos, acciones que mitigan el riesgo.</t>
  </si>
  <si>
    <t>*Se observa listado de NNAJ que no cuentan los documento de identidad, y a su vez se evidencia correo enviado a la Registraduria nacional solicitado el apoyo a este proceso, también se observa que no hay un respuesta de la Registraduria ni acción eficiente manteniendo el riesgo.</t>
  </si>
  <si>
    <t xml:space="preserve">Si bien en el mapa de riesgo relación información y acciones tomadas en el año 2018. No se evidencian acciones para el primer seguimiento del año 2019. </t>
  </si>
  <si>
    <t>* No se evidencia acciones para mitigar el riesgo en el primer trimestre del año 2019.</t>
  </si>
  <si>
    <t xml:space="preserve">
*Si bien  se observa acta de entrega de elementos de consumo, no hay acción clara para evitar la deserción de los NNAJ en ejecución de los talleres, por lo tanto el riesgo se mantiene.
</t>
  </si>
  <si>
    <t>* No  se evidencia acciones para mitigar el riesgo en el primer trimestre del año 2019.</t>
  </si>
  <si>
    <t>*Se observa las acciones realizadas mediante el envió del correos socializando el formato " OFERTA MISIONAL UPI" acción que permite mitigar el riesgo.</t>
  </si>
</sst>
</file>

<file path=xl/styles.xml><?xml version="1.0" encoding="utf-8"?>
<styleSheet xmlns="http://schemas.openxmlformats.org/spreadsheetml/2006/main" xmlns:mc="http://schemas.openxmlformats.org/markup-compatibility/2006" xmlns:x14ac="http://schemas.microsoft.com/office/spreadsheetml/2009/9/ac" mc:Ignorable="x14ac">
  <fonts count="42"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Times New Roman"/>
      <family val="1"/>
    </font>
    <font>
      <sz val="10"/>
      <color theme="1"/>
      <name val="Times New Roman"/>
      <family val="1"/>
    </font>
    <font>
      <b/>
      <sz val="10"/>
      <name val="Times New Roman"/>
      <family val="1"/>
    </font>
    <font>
      <sz val="10"/>
      <color rgb="FF000000"/>
      <name val="Calibri"/>
      <family val="2"/>
    </font>
    <font>
      <b/>
      <sz val="10"/>
      <color rgb="FF000000"/>
      <name val="Calibri"/>
      <family val="2"/>
    </font>
    <font>
      <sz val="10"/>
      <color rgb="FF000000"/>
      <name val="Times New Roman"/>
      <family val="1"/>
    </font>
    <font>
      <sz val="10"/>
      <name val="Times New Roman"/>
      <family val="1"/>
    </font>
    <font>
      <sz val="10"/>
      <name val="Calibri"/>
      <family val="2"/>
    </font>
    <font>
      <b/>
      <sz val="10"/>
      <color rgb="FF000000"/>
      <name val="Times New Roman"/>
      <family val="1"/>
    </font>
    <font>
      <sz val="10"/>
      <color theme="0"/>
      <name val="Times New Roman"/>
      <family val="1"/>
    </font>
    <font>
      <sz val="11"/>
      <name val="Calibri"/>
      <family val="2"/>
    </font>
    <font>
      <sz val="9"/>
      <name val="Times New Roman"/>
      <family val="1"/>
    </font>
    <font>
      <sz val="9"/>
      <name val="Calibri"/>
      <family val="2"/>
    </font>
    <font>
      <sz val="12"/>
      <color rgb="FF000000"/>
      <name val="Calibri"/>
      <family val="2"/>
    </font>
    <font>
      <sz val="10"/>
      <color indexed="8"/>
      <name val="Times New Roman"/>
      <family val="1"/>
    </font>
    <font>
      <sz val="12"/>
      <color theme="1"/>
      <name val="Times New Roman"/>
      <family val="1"/>
    </font>
    <font>
      <sz val="16"/>
      <color theme="1"/>
      <name val="Times New Roman"/>
      <family val="1"/>
    </font>
    <font>
      <u/>
      <sz val="11"/>
      <color theme="10"/>
      <name val="Calibri"/>
      <family val="2"/>
      <scheme val="minor"/>
    </font>
    <font>
      <sz val="11"/>
      <name val="Times New Roman"/>
      <family val="1"/>
    </font>
    <font>
      <sz val="10"/>
      <color rgb="FFFF0000"/>
      <name val="Times New Roman"/>
      <family val="1"/>
    </font>
    <font>
      <sz val="10"/>
      <color rgb="FF0070C0"/>
      <name val="Times New Roman"/>
      <family val="1"/>
    </font>
    <font>
      <u/>
      <sz val="11"/>
      <color theme="10"/>
      <name val="Times New Roman"/>
      <family val="1"/>
    </font>
    <font>
      <b/>
      <sz val="11"/>
      <name val="Times New Roman"/>
      <family val="1"/>
    </font>
    <font>
      <sz val="12"/>
      <name val="Times New Roman"/>
      <family val="1"/>
    </font>
    <font>
      <b/>
      <sz val="16"/>
      <color theme="1"/>
      <name val="Times New Roman"/>
      <family val="1"/>
    </font>
    <font>
      <b/>
      <sz val="12"/>
      <color theme="1"/>
      <name val="Times New Roman"/>
      <family val="1"/>
    </font>
    <font>
      <sz val="12"/>
      <color theme="7"/>
      <name val="Times New Roman"/>
      <family val="1"/>
    </font>
    <font>
      <sz val="14"/>
      <color theme="1"/>
      <name val="Times New Roman"/>
      <family val="1"/>
    </font>
    <font>
      <b/>
      <sz val="14"/>
      <color theme="1"/>
      <name val="Times New Roman"/>
      <family val="1"/>
    </font>
    <font>
      <b/>
      <sz val="11"/>
      <color theme="1"/>
      <name val="Times New Roman"/>
      <family val="1"/>
    </font>
    <font>
      <sz val="14"/>
      <name val="Times New Roman"/>
      <family val="1"/>
    </font>
    <font>
      <sz val="14"/>
      <color rgb="FFFF0000"/>
      <name val="Times New Roman"/>
      <family val="1"/>
    </font>
    <font>
      <b/>
      <sz val="12"/>
      <name val="Times New Roman"/>
      <family val="1"/>
    </font>
    <font>
      <sz val="12"/>
      <color theme="0"/>
      <name val="Times New Roman"/>
      <family val="1"/>
    </font>
    <font>
      <sz val="11"/>
      <color theme="1"/>
      <name val="Times New Roman"/>
      <family val="1"/>
    </font>
    <font>
      <b/>
      <sz val="10"/>
      <color rgb="FFFF0000"/>
      <name val="Times New Roman"/>
      <family val="1"/>
    </font>
    <font>
      <b/>
      <sz val="10"/>
      <color theme="0"/>
      <name val="Times New Roman"/>
      <family val="1"/>
    </font>
    <font>
      <sz val="11"/>
      <name val="Calibri"/>
      <family val="2"/>
      <scheme val="minor"/>
    </font>
    <font>
      <sz val="9"/>
      <color theme="1"/>
      <name val="Times New Roman"/>
      <family val="1"/>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FFFFFF"/>
        <bgColor rgb="FFFFFFFF"/>
      </patternFill>
    </fill>
    <fill>
      <patternFill patternType="solid">
        <fgColor rgb="FF00B0F0"/>
        <bgColor indexed="64"/>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diagonal/>
    </border>
    <border>
      <left style="thin">
        <color rgb="FF000000"/>
      </left>
      <right style="hair">
        <color rgb="FF000000"/>
      </right>
      <top style="thin">
        <color rgb="FF000000"/>
      </top>
      <bottom style="hair">
        <color rgb="FF000000"/>
      </bottom>
      <diagonal/>
    </border>
    <border>
      <left style="hair">
        <color rgb="FF000000"/>
      </left>
      <right/>
      <top style="hair">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indexed="64"/>
      </left>
      <right style="thin">
        <color rgb="FF000000"/>
      </right>
      <top/>
      <bottom/>
      <diagonal/>
    </border>
    <border>
      <left style="thin">
        <color rgb="FF000000"/>
      </left>
      <right style="hair">
        <color rgb="FF000000"/>
      </right>
      <top style="hair">
        <color rgb="FF000000"/>
      </top>
      <bottom style="hair">
        <color rgb="FF000000"/>
      </bottom>
      <diagonal/>
    </border>
    <border>
      <left style="thin">
        <color rgb="FF000000"/>
      </left>
      <right/>
      <top/>
      <bottom/>
      <diagonal/>
    </border>
    <border>
      <left style="thin">
        <color rgb="FF000000"/>
      </left>
      <right style="thin">
        <color rgb="FF000000"/>
      </right>
      <top/>
      <bottom style="thin">
        <color rgb="FF000000"/>
      </bottom>
      <diagonal/>
    </border>
    <border>
      <left style="thin">
        <color indexed="64"/>
      </left>
      <right style="thin">
        <color rgb="FF000000"/>
      </right>
      <top/>
      <bottom style="thin">
        <color rgb="FF000000"/>
      </bottom>
      <diagonal/>
    </border>
    <border>
      <left style="thin">
        <color rgb="FF000000"/>
      </left>
      <right style="hair">
        <color rgb="FF000000"/>
      </right>
      <top style="hair">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s>
  <cellStyleXfs count="3">
    <xf numFmtId="0" fontId="0" fillId="0" borderId="0"/>
    <xf numFmtId="0" fontId="1" fillId="0" borderId="0"/>
    <xf numFmtId="0" fontId="20" fillId="0" borderId="0" applyNumberFormat="0" applyFill="0" applyBorder="0" applyAlignment="0" applyProtection="0"/>
  </cellStyleXfs>
  <cellXfs count="722">
    <xf numFmtId="0" fontId="0" fillId="0" borderId="0" xfId="0"/>
    <xf numFmtId="0" fontId="3" fillId="2" borderId="5" xfId="1" applyFont="1" applyFill="1" applyBorder="1" applyAlignment="1" applyProtection="1">
      <alignment horizontal="center" vertical="center"/>
    </xf>
    <xf numFmtId="0" fontId="3" fillId="0" borderId="0" xfId="1" applyFont="1" applyAlignment="1" applyProtection="1">
      <alignment vertical="center"/>
    </xf>
    <xf numFmtId="0" fontId="3" fillId="0" borderId="0" xfId="1" applyFont="1" applyAlignment="1" applyProtection="1">
      <alignment horizontal="center" vertical="center"/>
    </xf>
    <xf numFmtId="0" fontId="3" fillId="2" borderId="5" xfId="1" applyFont="1" applyFill="1" applyBorder="1" applyAlignment="1" applyProtection="1">
      <alignment vertical="center"/>
    </xf>
    <xf numFmtId="0" fontId="3" fillId="2" borderId="12" xfId="1" applyFont="1" applyFill="1" applyBorder="1" applyAlignment="1" applyProtection="1">
      <alignment vertical="center"/>
    </xf>
    <xf numFmtId="0" fontId="3" fillId="2" borderId="7" xfId="1" applyFont="1" applyFill="1" applyBorder="1" applyAlignment="1" applyProtection="1">
      <alignment vertical="center"/>
    </xf>
    <xf numFmtId="0" fontId="4" fillId="2" borderId="5" xfId="1" applyFont="1" applyFill="1" applyBorder="1" applyAlignment="1" applyProtection="1">
      <alignment horizontal="center" vertical="center"/>
    </xf>
    <xf numFmtId="0" fontId="3" fillId="3" borderId="5" xfId="1" applyFont="1" applyFill="1" applyBorder="1" applyAlignment="1" applyProtection="1">
      <alignment horizontal="center" vertical="center"/>
    </xf>
    <xf numFmtId="0" fontId="3" fillId="3" borderId="6" xfId="1" applyFont="1" applyFill="1" applyBorder="1" applyAlignment="1" applyProtection="1">
      <alignment horizontal="center" vertical="center"/>
    </xf>
    <xf numFmtId="0" fontId="4" fillId="0" borderId="0" xfId="1" applyFont="1" applyProtection="1"/>
    <xf numFmtId="0" fontId="3" fillId="0" borderId="0" xfId="1" applyFont="1" applyProtection="1"/>
    <xf numFmtId="0" fontId="3" fillId="8" borderId="15" xfId="1" applyFont="1" applyFill="1" applyBorder="1" applyAlignment="1" applyProtection="1"/>
    <xf numFmtId="0" fontId="3" fillId="8" borderId="15" xfId="1" applyFont="1" applyFill="1" applyBorder="1" applyProtection="1"/>
    <xf numFmtId="0" fontId="3" fillId="0" borderId="15" xfId="1" applyFont="1" applyBorder="1" applyProtection="1"/>
    <xf numFmtId="0" fontId="3" fillId="6" borderId="8" xfId="1" applyFont="1" applyFill="1" applyBorder="1" applyAlignment="1" applyProtection="1">
      <alignment horizontal="center" vertical="center"/>
    </xf>
    <xf numFmtId="0" fontId="3" fillId="6" borderId="0" xfId="1" applyFont="1" applyFill="1" applyProtection="1"/>
    <xf numFmtId="0" fontId="3" fillId="6" borderId="15" xfId="1" applyFont="1" applyFill="1" applyBorder="1" applyAlignment="1" applyProtection="1">
      <alignment horizontal="center" vertical="center" wrapText="1"/>
    </xf>
    <xf numFmtId="0" fontId="3" fillId="8" borderId="5" xfId="1" applyFont="1" applyFill="1" applyBorder="1" applyProtection="1"/>
    <xf numFmtId="0" fontId="3" fillId="0" borderId="5" xfId="1" applyFont="1" applyBorder="1" applyProtection="1"/>
    <xf numFmtId="0" fontId="3" fillId="7" borderId="5" xfId="1" applyFont="1" applyFill="1" applyBorder="1" applyAlignment="1" applyProtection="1">
      <alignment horizontal="center" vertical="center" wrapText="1"/>
    </xf>
    <xf numFmtId="0" fontId="3" fillId="7" borderId="5" xfId="1" applyFont="1" applyFill="1" applyBorder="1" applyAlignment="1" applyProtection="1">
      <alignment horizontal="center" vertical="center"/>
    </xf>
    <xf numFmtId="0" fontId="3" fillId="8" borderId="5" xfId="1" applyFont="1" applyFill="1" applyBorder="1" applyAlignment="1" applyProtection="1">
      <alignment horizontal="center" vertical="center" wrapText="1"/>
    </xf>
    <xf numFmtId="0" fontId="3" fillId="8" borderId="5" xfId="1" applyFont="1" applyFill="1" applyBorder="1" applyAlignment="1" applyProtection="1">
      <alignment horizontal="center" vertical="center"/>
    </xf>
    <xf numFmtId="0" fontId="5" fillId="5" borderId="5" xfId="1" applyFont="1" applyFill="1" applyBorder="1" applyAlignment="1" applyProtection="1">
      <alignment horizontal="center" vertical="center"/>
    </xf>
    <xf numFmtId="0" fontId="5" fillId="8" borderId="5" xfId="1" applyFont="1" applyFill="1" applyBorder="1" applyAlignment="1" applyProtection="1">
      <alignment horizontal="center" vertical="center"/>
    </xf>
    <xf numFmtId="0" fontId="8" fillId="9" borderId="18" xfId="1" applyFont="1" applyFill="1" applyBorder="1" applyAlignment="1">
      <alignment horizontal="left" vertical="center" wrapText="1"/>
    </xf>
    <xf numFmtId="0" fontId="11" fillId="9" borderId="19" xfId="1" applyFont="1" applyFill="1" applyBorder="1" applyAlignment="1">
      <alignment horizontal="center" vertical="center" wrapText="1"/>
    </xf>
    <xf numFmtId="1" fontId="4" fillId="0" borderId="3" xfId="1" applyNumberFormat="1" applyFont="1" applyBorder="1" applyAlignment="1" applyProtection="1">
      <alignment horizontal="center" vertical="center"/>
    </xf>
    <xf numFmtId="0" fontId="8" fillId="9" borderId="23" xfId="1" applyFont="1" applyFill="1" applyBorder="1" applyAlignment="1">
      <alignment horizontal="left" vertical="center" wrapText="1"/>
    </xf>
    <xf numFmtId="1" fontId="4" fillId="0" borderId="0" xfId="1" applyNumberFormat="1" applyFont="1" applyBorder="1" applyAlignment="1" applyProtection="1">
      <alignment horizontal="center" vertical="center"/>
    </xf>
    <xf numFmtId="0" fontId="8" fillId="9" borderId="23" xfId="1" applyFont="1" applyFill="1" applyBorder="1" applyAlignment="1">
      <alignment horizontal="left" vertical="center"/>
    </xf>
    <xf numFmtId="0" fontId="8" fillId="9" borderId="27" xfId="1" applyFont="1" applyFill="1" applyBorder="1" applyAlignment="1">
      <alignment horizontal="left" vertical="center" wrapText="1"/>
    </xf>
    <xf numFmtId="0" fontId="4" fillId="0" borderId="0" xfId="1" applyFont="1" applyProtection="1">
      <protection locked="0"/>
    </xf>
    <xf numFmtId="0" fontId="5" fillId="0" borderId="0" xfId="1" applyFont="1" applyBorder="1" applyAlignment="1" applyProtection="1">
      <alignment vertical="center" wrapText="1"/>
    </xf>
    <xf numFmtId="0" fontId="4" fillId="0" borderId="0" xfId="1" applyFont="1" applyBorder="1" applyProtection="1"/>
    <xf numFmtId="0" fontId="5" fillId="0" borderId="5" xfId="1" applyFont="1" applyBorder="1" applyAlignment="1" applyProtection="1">
      <alignment horizontal="center" vertical="center" wrapText="1"/>
    </xf>
    <xf numFmtId="0" fontId="5" fillId="0" borderId="5" xfId="1" applyFont="1" applyBorder="1" applyAlignment="1" applyProtection="1">
      <alignment vertical="center"/>
    </xf>
    <xf numFmtId="0" fontId="5" fillId="0" borderId="5" xfId="1" applyFont="1" applyBorder="1" applyAlignment="1" applyProtection="1">
      <alignment horizontal="left" vertical="center"/>
    </xf>
    <xf numFmtId="0" fontId="4" fillId="0" borderId="0" xfId="1" applyFont="1" applyBorder="1" applyAlignment="1" applyProtection="1">
      <protection locked="0"/>
    </xf>
    <xf numFmtId="0" fontId="4" fillId="0" borderId="0" xfId="1" applyFont="1" applyBorder="1" applyProtection="1">
      <protection locked="0"/>
    </xf>
    <xf numFmtId="0" fontId="4" fillId="0" borderId="0" xfId="1" applyFont="1" applyAlignment="1" applyProtection="1">
      <alignment vertical="center"/>
    </xf>
    <xf numFmtId="0" fontId="3" fillId="2" borderId="5" xfId="0" applyFont="1" applyFill="1" applyBorder="1" applyAlignment="1" applyProtection="1">
      <alignment horizontal="center" vertical="center"/>
    </xf>
    <xf numFmtId="0" fontId="3" fillId="0" borderId="0" xfId="0" applyFont="1" applyAlignment="1" applyProtection="1">
      <alignment vertical="center"/>
    </xf>
    <xf numFmtId="0" fontId="3" fillId="0" borderId="0" xfId="0" applyFont="1" applyAlignment="1" applyProtection="1">
      <alignment horizontal="center" vertical="center"/>
    </xf>
    <xf numFmtId="0" fontId="3" fillId="2" borderId="5" xfId="0" applyFont="1" applyFill="1" applyBorder="1" applyAlignment="1" applyProtection="1">
      <alignment vertical="center"/>
    </xf>
    <xf numFmtId="0" fontId="3" fillId="2" borderId="12" xfId="0" applyFont="1" applyFill="1" applyBorder="1" applyAlignment="1" applyProtection="1">
      <alignment vertical="center"/>
    </xf>
    <xf numFmtId="0" fontId="3" fillId="2" borderId="7" xfId="0" applyFont="1" applyFill="1" applyBorder="1" applyAlignment="1" applyProtection="1">
      <alignment horizontal="center" vertical="center"/>
    </xf>
    <xf numFmtId="0" fontId="3" fillId="3" borderId="5"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3" fillId="3" borderId="6" xfId="0" applyFont="1" applyFill="1" applyBorder="1" applyAlignment="1" applyProtection="1">
      <alignment horizontal="center" vertical="center"/>
    </xf>
    <xf numFmtId="0" fontId="4" fillId="0" borderId="0" xfId="0" applyFont="1" applyProtection="1"/>
    <xf numFmtId="0" fontId="3" fillId="0" borderId="0" xfId="0" applyFont="1" applyProtection="1"/>
    <xf numFmtId="0" fontId="3" fillId="8" borderId="15" xfId="0" applyFont="1" applyFill="1" applyBorder="1" applyAlignment="1" applyProtection="1"/>
    <xf numFmtId="0" fontId="3" fillId="8" borderId="15" xfId="0" applyFont="1" applyFill="1" applyBorder="1" applyProtection="1"/>
    <xf numFmtId="0" fontId="3" fillId="0" borderId="15" xfId="0" applyFont="1" applyBorder="1" applyProtection="1"/>
    <xf numFmtId="0" fontId="3" fillId="6" borderId="8" xfId="0" applyFont="1" applyFill="1" applyBorder="1" applyAlignment="1" applyProtection="1">
      <alignment horizontal="center" vertical="center"/>
    </xf>
    <xf numFmtId="0" fontId="3" fillId="6" borderId="0" xfId="0" applyFont="1" applyFill="1" applyProtection="1"/>
    <xf numFmtId="0" fontId="3" fillId="6" borderId="15" xfId="0" applyFont="1" applyFill="1" applyBorder="1" applyAlignment="1" applyProtection="1">
      <alignment horizontal="center" vertical="center" wrapText="1"/>
    </xf>
    <xf numFmtId="0" fontId="3" fillId="8" borderId="5" xfId="0" applyFont="1" applyFill="1" applyBorder="1" applyProtection="1"/>
    <xf numFmtId="0" fontId="3" fillId="0" borderId="5" xfId="0" applyFont="1" applyBorder="1" applyProtection="1"/>
    <xf numFmtId="0" fontId="3" fillId="7" borderId="5" xfId="0" applyFont="1" applyFill="1" applyBorder="1" applyAlignment="1" applyProtection="1">
      <alignment horizontal="center" vertical="center" wrapText="1"/>
    </xf>
    <xf numFmtId="0" fontId="3" fillId="7" borderId="5" xfId="0" applyFont="1" applyFill="1" applyBorder="1" applyAlignment="1" applyProtection="1">
      <alignment horizontal="center" vertical="center"/>
    </xf>
    <xf numFmtId="0" fontId="3" fillId="8" borderId="5" xfId="0" applyFont="1" applyFill="1" applyBorder="1" applyAlignment="1" applyProtection="1">
      <alignment horizontal="center" vertical="center" wrapText="1"/>
    </xf>
    <xf numFmtId="0" fontId="3" fillId="8" borderId="5" xfId="0" applyFont="1" applyFill="1" applyBorder="1" applyAlignment="1" applyProtection="1">
      <alignment horizontal="center" vertical="center"/>
    </xf>
    <xf numFmtId="0" fontId="5" fillId="5" borderId="5" xfId="0" applyFont="1" applyFill="1" applyBorder="1" applyAlignment="1" applyProtection="1">
      <alignment horizontal="center" vertical="center"/>
    </xf>
    <xf numFmtId="0" fontId="5" fillId="8" borderId="5" xfId="0" applyFont="1" applyFill="1" applyBorder="1" applyAlignment="1" applyProtection="1">
      <alignment horizontal="center" vertical="center"/>
    </xf>
    <xf numFmtId="0" fontId="4" fillId="0" borderId="33" xfId="0" applyFont="1" applyBorder="1" applyAlignment="1" applyProtection="1">
      <alignment horizontal="justify" vertical="center" wrapText="1"/>
    </xf>
    <xf numFmtId="0" fontId="3" fillId="0" borderId="34" xfId="0" applyFont="1" applyBorder="1" applyAlignment="1" applyProtection="1">
      <alignment horizontal="center" vertical="center" wrapText="1"/>
      <protection locked="0"/>
    </xf>
    <xf numFmtId="1" fontId="4" fillId="0" borderId="3" xfId="0" applyNumberFormat="1" applyFont="1" applyBorder="1" applyAlignment="1" applyProtection="1">
      <alignment horizontal="center" vertical="center"/>
    </xf>
    <xf numFmtId="0" fontId="4" fillId="0" borderId="35" xfId="0" applyFont="1" applyBorder="1" applyAlignment="1" applyProtection="1">
      <alignment horizontal="justify" vertical="center" wrapText="1"/>
    </xf>
    <xf numFmtId="1" fontId="4" fillId="0" borderId="0" xfId="0" applyNumberFormat="1" applyFont="1" applyBorder="1" applyAlignment="1" applyProtection="1">
      <alignment horizontal="center" vertical="center"/>
    </xf>
    <xf numFmtId="0" fontId="4" fillId="0" borderId="35" xfId="0" applyFont="1" applyBorder="1" applyAlignment="1" applyProtection="1">
      <alignment horizontal="justify" vertical="center"/>
    </xf>
    <xf numFmtId="0" fontId="4" fillId="0" borderId="36" xfId="0" applyFont="1" applyBorder="1" applyAlignment="1" applyProtection="1">
      <alignment horizontal="justify" vertical="center" wrapText="1"/>
    </xf>
    <xf numFmtId="0" fontId="4" fillId="0" borderId="0" xfId="0" applyFont="1" applyProtection="1">
      <protection locked="0"/>
    </xf>
    <xf numFmtId="0" fontId="5" fillId="0" borderId="0" xfId="0" applyFont="1" applyBorder="1" applyAlignment="1" applyProtection="1">
      <alignment vertical="center" wrapText="1"/>
    </xf>
    <xf numFmtId="0" fontId="4" fillId="0" borderId="0" xfId="0" applyFont="1" applyBorder="1" applyProtection="1"/>
    <xf numFmtId="0" fontId="4" fillId="0" borderId="0" xfId="0" applyFont="1" applyBorder="1" applyAlignment="1" applyProtection="1">
      <protection locked="0"/>
    </xf>
    <xf numFmtId="0" fontId="4" fillId="0" borderId="0" xfId="0" applyFont="1" applyBorder="1" applyProtection="1">
      <protection locked="0"/>
    </xf>
    <xf numFmtId="0" fontId="3" fillId="0" borderId="6" xfId="0" applyFont="1" applyBorder="1" applyAlignment="1" applyProtection="1">
      <alignment horizontal="center" vertical="top" wrapText="1"/>
      <protection locked="0"/>
    </xf>
    <xf numFmtId="0" fontId="3" fillId="0" borderId="7" xfId="0" applyFont="1" applyBorder="1" applyAlignment="1" applyProtection="1">
      <alignment horizontal="center" vertical="top" wrapText="1"/>
      <protection locked="0"/>
    </xf>
    <xf numFmtId="0" fontId="5" fillId="0" borderId="5" xfId="0" applyFont="1" applyBorder="1" applyAlignment="1" applyProtection="1">
      <alignment horizontal="center" vertical="center" wrapText="1"/>
    </xf>
    <xf numFmtId="0" fontId="5" fillId="0" borderId="5" xfId="0" applyFont="1" applyBorder="1" applyAlignment="1" applyProtection="1">
      <alignment vertical="center"/>
    </xf>
    <xf numFmtId="0" fontId="5" fillId="0" borderId="5" xfId="0" applyFont="1" applyBorder="1" applyAlignment="1" applyProtection="1">
      <alignment horizontal="left" vertical="center"/>
    </xf>
    <xf numFmtId="0" fontId="4" fillId="0" borderId="0" xfId="0" applyFont="1" applyAlignment="1" applyProtection="1">
      <alignment vertical="center"/>
    </xf>
    <xf numFmtId="0" fontId="27" fillId="0" borderId="34" xfId="0" applyFont="1" applyBorder="1" applyAlignment="1" applyProtection="1">
      <alignment horizontal="center" vertical="center" wrapText="1"/>
      <protection locked="0"/>
    </xf>
    <xf numFmtId="0" fontId="31" fillId="2" borderId="7" xfId="0" applyFont="1" applyFill="1" applyBorder="1" applyAlignment="1" applyProtection="1">
      <alignment horizontal="center" vertical="center"/>
    </xf>
    <xf numFmtId="0" fontId="3" fillId="2" borderId="34" xfId="0" applyFont="1" applyFill="1" applyBorder="1" applyAlignment="1" applyProtection="1">
      <alignment horizontal="center" vertical="center" wrapText="1"/>
      <protection locked="0"/>
    </xf>
    <xf numFmtId="0" fontId="4" fillId="2" borderId="0" xfId="0" applyFont="1" applyFill="1" applyProtection="1"/>
    <xf numFmtId="0" fontId="4" fillId="2" borderId="0" xfId="0" applyFont="1" applyFill="1" applyAlignment="1" applyProtection="1">
      <alignment vertical="center"/>
    </xf>
    <xf numFmtId="0" fontId="2" fillId="2" borderId="5"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0" fillId="2" borderId="5" xfId="0" applyFill="1" applyBorder="1" applyAlignment="1" applyProtection="1">
      <alignment horizontal="center" vertical="center"/>
    </xf>
    <xf numFmtId="0" fontId="4" fillId="2" borderId="5" xfId="0" applyFont="1" applyFill="1" applyBorder="1" applyAlignment="1" applyProtection="1"/>
    <xf numFmtId="0" fontId="3" fillId="0" borderId="15" xfId="0" applyFont="1" applyBorder="1" applyAlignment="1" applyProtection="1"/>
    <xf numFmtId="0" fontId="5" fillId="3" borderId="8" xfId="0" applyFont="1" applyFill="1" applyBorder="1" applyAlignment="1" applyProtection="1">
      <alignment horizontal="center" vertical="center"/>
    </xf>
    <xf numFmtId="0" fontId="5" fillId="10" borderId="0" xfId="0" applyFont="1" applyFill="1" applyProtection="1"/>
    <xf numFmtId="0" fontId="39" fillId="10" borderId="0" xfId="0" applyFont="1" applyFill="1" applyProtection="1"/>
    <xf numFmtId="0" fontId="39" fillId="10" borderId="15" xfId="0" applyFont="1" applyFill="1" applyBorder="1" applyAlignment="1" applyProtection="1">
      <alignment horizontal="center" vertical="center" wrapText="1"/>
    </xf>
    <xf numFmtId="0" fontId="39" fillId="10" borderId="5" xfId="0" applyFont="1" applyFill="1" applyBorder="1" applyAlignment="1" applyProtection="1">
      <alignment horizontal="center" vertical="center" wrapText="1"/>
    </xf>
    <xf numFmtId="0" fontId="39" fillId="10" borderId="5" xfId="0" applyFont="1" applyFill="1" applyBorder="1" applyAlignment="1" applyProtection="1">
      <alignment horizontal="center" vertical="center"/>
    </xf>
    <xf numFmtId="0" fontId="3" fillId="3" borderId="5"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xf>
    <xf numFmtId="0" fontId="25" fillId="0" borderId="0" xfId="0" applyFont="1" applyBorder="1" applyAlignment="1" applyProtection="1">
      <alignment vertical="center" wrapText="1"/>
    </xf>
    <xf numFmtId="0" fontId="0" fillId="0" borderId="0" xfId="0" applyProtection="1"/>
    <xf numFmtId="0" fontId="0" fillId="0" borderId="0" xfId="0" applyBorder="1" applyAlignment="1" applyProtection="1">
      <protection locked="0"/>
    </xf>
    <xf numFmtId="0" fontId="0" fillId="0" borderId="0" xfId="0" applyProtection="1">
      <protection locked="0"/>
    </xf>
    <xf numFmtId="0" fontId="3" fillId="2" borderId="7" xfId="0" applyFont="1" applyFill="1" applyBorder="1" applyAlignment="1" applyProtection="1">
      <alignment vertical="center"/>
    </xf>
    <xf numFmtId="0" fontId="5" fillId="0" borderId="30" xfId="1" applyFont="1" applyBorder="1" applyAlignment="1">
      <alignment horizontal="center" vertical="center"/>
    </xf>
    <xf numFmtId="0" fontId="13" fillId="0" borderId="32" xfId="1" applyFont="1" applyBorder="1"/>
    <xf numFmtId="0" fontId="13" fillId="0" borderId="31" xfId="1" applyFont="1" applyBorder="1"/>
    <xf numFmtId="0" fontId="5" fillId="0" borderId="6" xfId="1" applyFont="1" applyBorder="1" applyAlignment="1" applyProtection="1">
      <alignment horizontal="left" vertical="center"/>
    </xf>
    <xf numFmtId="0" fontId="5" fillId="0" borderId="12" xfId="1" applyFont="1" applyBorder="1" applyAlignment="1" applyProtection="1">
      <alignment horizontal="left" vertical="center"/>
    </xf>
    <xf numFmtId="0" fontId="5" fillId="0" borderId="7" xfId="1" applyFont="1" applyBorder="1" applyAlignment="1" applyProtection="1">
      <alignment horizontal="left" vertical="center"/>
    </xf>
    <xf numFmtId="0" fontId="8" fillId="0" borderId="30" xfId="1" applyFont="1" applyBorder="1" applyAlignment="1">
      <alignment horizontal="center" vertical="center"/>
    </xf>
    <xf numFmtId="0" fontId="4" fillId="0" borderId="5" xfId="1" applyFont="1" applyBorder="1" applyAlignment="1" applyProtection="1">
      <alignment horizontal="center" vertical="center"/>
      <protection locked="0"/>
    </xf>
    <xf numFmtId="0" fontId="9" fillId="0" borderId="30" xfId="1" applyFont="1" applyBorder="1" applyAlignment="1">
      <alignment horizontal="center" vertical="center"/>
    </xf>
    <xf numFmtId="0" fontId="5" fillId="0" borderId="6" xfId="1" applyFont="1" applyBorder="1" applyAlignment="1" applyProtection="1">
      <alignment horizontal="center" vertical="center" wrapText="1"/>
    </xf>
    <xf numFmtId="0" fontId="5" fillId="0" borderId="12" xfId="1" applyFont="1" applyBorder="1" applyAlignment="1" applyProtection="1">
      <alignment horizontal="center" vertical="center" wrapText="1"/>
    </xf>
    <xf numFmtId="0" fontId="5" fillId="0" borderId="7" xfId="1" applyFont="1" applyBorder="1" applyAlignment="1" applyProtection="1">
      <alignment horizontal="center" vertical="center" wrapText="1"/>
    </xf>
    <xf numFmtId="0" fontId="4" fillId="0" borderId="6" xfId="1" applyFont="1" applyBorder="1" applyAlignment="1" applyProtection="1">
      <alignment horizontal="center" vertical="center"/>
      <protection locked="0"/>
    </xf>
    <xf numFmtId="0" fontId="4" fillId="0" borderId="12" xfId="1" applyFont="1" applyBorder="1" applyAlignment="1" applyProtection="1">
      <alignment horizontal="center" vertical="center"/>
      <protection locked="0"/>
    </xf>
    <xf numFmtId="0" fontId="4" fillId="0" borderId="7" xfId="1" applyFont="1" applyBorder="1" applyAlignment="1" applyProtection="1">
      <alignment horizontal="center" vertical="center"/>
      <protection locked="0"/>
    </xf>
    <xf numFmtId="0" fontId="8" fillId="0" borderId="30" xfId="1" applyFont="1" applyBorder="1" applyAlignment="1">
      <alignment horizontal="center" vertical="center" wrapText="1"/>
    </xf>
    <xf numFmtId="0" fontId="13" fillId="0" borderId="31" xfId="1" applyFont="1" applyBorder="1" applyAlignment="1">
      <alignment vertical="center"/>
    </xf>
    <xf numFmtId="0" fontId="13" fillId="0" borderId="32" xfId="1" applyFont="1" applyBorder="1" applyAlignment="1">
      <alignment vertical="center"/>
    </xf>
    <xf numFmtId="14" fontId="8" fillId="0" borderId="30" xfId="1" applyNumberFormat="1" applyFont="1" applyBorder="1" applyAlignment="1">
      <alignment horizontal="center" vertical="center"/>
    </xf>
    <xf numFmtId="0" fontId="16" fillId="9" borderId="30" xfId="1" applyFont="1" applyFill="1" applyBorder="1" applyAlignment="1">
      <alignment horizontal="center" vertical="center"/>
    </xf>
    <xf numFmtId="0" fontId="3" fillId="10" borderId="9" xfId="1" applyFont="1" applyFill="1" applyBorder="1" applyAlignment="1" applyProtection="1">
      <alignment horizontal="center" wrapText="1"/>
    </xf>
    <xf numFmtId="0" fontId="3" fillId="10" borderId="10" xfId="1" applyFont="1" applyFill="1" applyBorder="1" applyAlignment="1" applyProtection="1">
      <alignment horizontal="center" wrapText="1"/>
    </xf>
    <xf numFmtId="0" fontId="3" fillId="10" borderId="11" xfId="1" applyFont="1" applyFill="1" applyBorder="1" applyAlignment="1" applyProtection="1">
      <alignment horizontal="center" wrapText="1"/>
    </xf>
    <xf numFmtId="0" fontId="5" fillId="0" borderId="5" xfId="1" applyFont="1" applyBorder="1" applyAlignment="1" applyProtection="1">
      <alignment horizontal="center" vertical="center"/>
    </xf>
    <xf numFmtId="0" fontId="5" fillId="0" borderId="5" xfId="1" applyFont="1" applyBorder="1" applyAlignment="1" applyProtection="1">
      <alignment horizontal="center" vertical="center" wrapText="1"/>
    </xf>
    <xf numFmtId="0" fontId="4" fillId="0" borderId="5" xfId="1" applyFont="1" applyBorder="1" applyAlignment="1" applyProtection="1">
      <alignment horizontal="left" vertical="top" wrapText="1"/>
      <protection locked="0"/>
    </xf>
    <xf numFmtId="0" fontId="3" fillId="10" borderId="5" xfId="1" applyFont="1" applyFill="1" applyBorder="1" applyAlignment="1" applyProtection="1">
      <alignment horizontal="center" vertical="center" wrapText="1"/>
    </xf>
    <xf numFmtId="0" fontId="4" fillId="10" borderId="5" xfId="1" applyFont="1" applyFill="1" applyBorder="1" applyAlignment="1" applyProtection="1">
      <alignment vertical="center"/>
    </xf>
    <xf numFmtId="0" fontId="3" fillId="2" borderId="5"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xf>
    <xf numFmtId="0" fontId="3" fillId="2" borderId="6" xfId="1" applyFont="1" applyFill="1" applyBorder="1" applyAlignment="1" applyProtection="1">
      <alignment horizontal="center" vertical="center"/>
    </xf>
    <xf numFmtId="0" fontId="3" fillId="2" borderId="12" xfId="1" applyFont="1" applyFill="1" applyBorder="1" applyAlignment="1" applyProtection="1">
      <alignment horizontal="center" vertical="center"/>
    </xf>
    <xf numFmtId="0" fontId="3" fillId="2" borderId="7" xfId="1" applyFont="1" applyFill="1" applyBorder="1" applyAlignment="1" applyProtection="1">
      <alignment horizontal="center" vertical="center"/>
    </xf>
    <xf numFmtId="14" fontId="8" fillId="0" borderId="20" xfId="1" applyNumberFormat="1" applyFont="1" applyBorder="1" applyAlignment="1">
      <alignment horizontal="center" vertical="center"/>
    </xf>
    <xf numFmtId="0" fontId="13" fillId="0" borderId="24" xfId="1" applyFont="1" applyBorder="1" applyAlignment="1">
      <alignment vertical="center"/>
    </xf>
    <xf numFmtId="0" fontId="8" fillId="0" borderId="20" xfId="1" applyFont="1" applyBorder="1" applyAlignment="1">
      <alignment horizontal="center" vertical="center" wrapText="1"/>
    </xf>
    <xf numFmtId="0" fontId="13" fillId="0" borderId="24" xfId="1" applyFont="1" applyBorder="1" applyAlignment="1">
      <alignment vertical="center" wrapText="1"/>
    </xf>
    <xf numFmtId="0" fontId="13" fillId="0" borderId="24" xfId="1" applyFont="1" applyBorder="1"/>
    <xf numFmtId="0" fontId="5" fillId="0" borderId="5" xfId="1" applyFont="1" applyFill="1" applyBorder="1" applyAlignment="1" applyProtection="1">
      <alignment horizontal="center" vertical="center"/>
    </xf>
    <xf numFmtId="0" fontId="5" fillId="0" borderId="1" xfId="1" applyFont="1" applyFill="1" applyBorder="1" applyAlignment="1" applyProtection="1">
      <alignment horizontal="center" vertical="center"/>
    </xf>
    <xf numFmtId="1" fontId="9" fillId="0" borderId="2" xfId="1" applyNumberFormat="1" applyFont="1" applyBorder="1" applyAlignment="1" applyProtection="1">
      <alignment horizontal="center" vertical="center" wrapText="1"/>
    </xf>
    <xf numFmtId="1" fontId="9" fillId="0" borderId="13" xfId="1" applyNumberFormat="1" applyFont="1" applyBorder="1" applyAlignment="1" applyProtection="1">
      <alignment horizontal="center" vertical="center" wrapText="1"/>
    </xf>
    <xf numFmtId="1" fontId="9" fillId="0" borderId="9" xfId="1" applyNumberFormat="1" applyFont="1" applyBorder="1" applyAlignment="1" applyProtection="1">
      <alignment horizontal="center" vertical="center" wrapText="1"/>
    </xf>
    <xf numFmtId="0" fontId="5" fillId="0" borderId="15" xfId="1" applyFont="1" applyBorder="1" applyAlignment="1" applyProtection="1">
      <alignment horizontal="center" vertical="center"/>
    </xf>
    <xf numFmtId="17" fontId="8" fillId="0" borderId="20" xfId="1" applyNumberFormat="1" applyFont="1" applyBorder="1" applyAlignment="1">
      <alignment horizontal="center" vertical="center"/>
    </xf>
    <xf numFmtId="1" fontId="4" fillId="0" borderId="3" xfId="1" applyNumberFormat="1" applyFont="1" applyBorder="1" applyAlignment="1" applyProtection="1">
      <alignment horizontal="center" vertical="center"/>
    </xf>
    <xf numFmtId="0" fontId="4" fillId="0" borderId="0" xfId="1" applyFont="1" applyBorder="1" applyAlignment="1" applyProtection="1">
      <alignment horizontal="center" vertical="center"/>
    </xf>
    <xf numFmtId="0" fontId="4" fillId="0" borderId="3" xfId="1" applyFont="1" applyBorder="1" applyAlignment="1" applyProtection="1">
      <alignment horizontal="center" vertical="center" wrapText="1"/>
    </xf>
    <xf numFmtId="0" fontId="4" fillId="0" borderId="0" xfId="1" applyFont="1" applyBorder="1" applyAlignment="1" applyProtection="1">
      <alignment horizontal="center" vertical="center" wrapText="1"/>
    </xf>
    <xf numFmtId="0" fontId="9" fillId="0" borderId="1" xfId="1" applyFont="1" applyBorder="1" applyAlignment="1" applyProtection="1">
      <alignment horizontal="center" vertical="center" textRotation="90" wrapText="1"/>
      <protection locked="0"/>
    </xf>
    <xf numFmtId="0" fontId="9" fillId="0" borderId="8" xfId="1" applyFont="1" applyBorder="1" applyAlignment="1" applyProtection="1">
      <alignment horizontal="center" vertical="center" textRotation="90" wrapText="1"/>
      <protection locked="0"/>
    </xf>
    <xf numFmtId="0" fontId="12" fillId="10" borderId="3" xfId="1" applyFont="1" applyFill="1" applyBorder="1" applyAlignment="1" applyProtection="1">
      <alignment horizontal="center" vertical="center" wrapText="1"/>
    </xf>
    <xf numFmtId="0" fontId="12" fillId="10" borderId="0" xfId="1" applyFont="1" applyFill="1" applyBorder="1" applyAlignment="1" applyProtection="1">
      <alignment horizontal="center" vertical="center" wrapText="1"/>
    </xf>
    <xf numFmtId="0" fontId="9" fillId="0" borderId="2" xfId="1" applyFont="1" applyBorder="1" applyAlignment="1" applyProtection="1">
      <alignment horizontal="center" vertical="center" wrapText="1"/>
    </xf>
    <xf numFmtId="0" fontId="9" fillId="0" borderId="13" xfId="1" applyFont="1" applyBorder="1" applyAlignment="1" applyProtection="1">
      <alignment horizontal="center" vertical="center" wrapText="1"/>
    </xf>
    <xf numFmtId="0" fontId="9" fillId="0" borderId="9" xfId="1" applyFont="1" applyBorder="1" applyAlignment="1" applyProtection="1">
      <alignment horizontal="center" vertical="center" wrapText="1"/>
    </xf>
    <xf numFmtId="0" fontId="9" fillId="0" borderId="5" xfId="1" applyFont="1" applyFill="1" applyBorder="1" applyAlignment="1" applyProtection="1">
      <alignment horizontal="center" vertical="center" wrapText="1"/>
      <protection locked="0"/>
    </xf>
    <xf numFmtId="0" fontId="9" fillId="0" borderId="1" xfId="1" applyFont="1" applyFill="1" applyBorder="1" applyAlignment="1" applyProtection="1">
      <alignment horizontal="center" vertical="center" wrapText="1"/>
      <protection locked="0"/>
    </xf>
    <xf numFmtId="0" fontId="4" fillId="0" borderId="1" xfId="1" applyFont="1" applyBorder="1" applyAlignment="1" applyProtection="1">
      <alignment horizontal="center" vertical="center"/>
      <protection locked="0"/>
    </xf>
    <xf numFmtId="0" fontId="4" fillId="0" borderId="8" xfId="1" applyFont="1" applyBorder="1" applyAlignment="1" applyProtection="1">
      <alignment horizontal="center" vertical="center"/>
      <protection locked="0"/>
    </xf>
    <xf numFmtId="0" fontId="4" fillId="0" borderId="15" xfId="1" applyFont="1" applyBorder="1" applyAlignment="1" applyProtection="1">
      <alignment horizontal="center" vertical="center"/>
      <protection locked="0"/>
    </xf>
    <xf numFmtId="0" fontId="9" fillId="0" borderId="5" xfId="1" applyFont="1" applyBorder="1" applyAlignment="1" applyProtection="1">
      <alignment horizontal="center" vertical="center" wrapText="1"/>
      <protection locked="0"/>
    </xf>
    <xf numFmtId="0" fontId="9" fillId="0" borderId="1" xfId="1" applyFont="1" applyBorder="1" applyAlignment="1" applyProtection="1">
      <alignment horizontal="center" vertical="center" wrapText="1"/>
      <protection locked="0"/>
    </xf>
    <xf numFmtId="0" fontId="4" fillId="0" borderId="0" xfId="1" applyFont="1" applyAlignment="1" applyProtection="1">
      <alignment horizontal="center" vertical="center"/>
    </xf>
    <xf numFmtId="0" fontId="9" fillId="9" borderId="28" xfId="1" applyFont="1" applyFill="1" applyBorder="1" applyAlignment="1">
      <alignment horizontal="center" wrapText="1"/>
    </xf>
    <xf numFmtId="0" fontId="9" fillId="9" borderId="22" xfId="1" applyFont="1" applyFill="1" applyBorder="1" applyAlignment="1">
      <alignment horizontal="center" wrapText="1"/>
    </xf>
    <xf numFmtId="0" fontId="9" fillId="9" borderId="29" xfId="1" applyFont="1" applyFill="1" applyBorder="1" applyAlignment="1">
      <alignment horizontal="center" wrapText="1"/>
    </xf>
    <xf numFmtId="0" fontId="3" fillId="0" borderId="5" xfId="1" applyFont="1" applyBorder="1" applyAlignment="1" applyProtection="1">
      <alignment horizontal="center" vertical="top" wrapText="1"/>
      <protection locked="0"/>
    </xf>
    <xf numFmtId="0" fontId="3" fillId="0" borderId="1" xfId="1" applyFont="1" applyBorder="1" applyAlignment="1" applyProtection="1">
      <alignment horizontal="center" vertical="top" wrapText="1"/>
      <protection locked="0"/>
    </xf>
    <xf numFmtId="0" fontId="6" fillId="9" borderId="16" xfId="1" applyFont="1" applyFill="1" applyBorder="1" applyAlignment="1">
      <alignment horizontal="center" vertical="center" wrapText="1"/>
    </xf>
    <xf numFmtId="0" fontId="13" fillId="0" borderId="21" xfId="1" applyFont="1" applyBorder="1"/>
    <xf numFmtId="0" fontId="13" fillId="0" borderId="25" xfId="1" applyFont="1" applyBorder="1"/>
    <xf numFmtId="0" fontId="8" fillId="9" borderId="16" xfId="1" applyFont="1" applyFill="1" applyBorder="1" applyAlignment="1">
      <alignment horizontal="center" vertical="center" wrapText="1"/>
    </xf>
    <xf numFmtId="0" fontId="8" fillId="9" borderId="16" xfId="1" applyFont="1" applyFill="1" applyBorder="1" applyAlignment="1">
      <alignment horizontal="left" vertical="center" wrapText="1"/>
    </xf>
    <xf numFmtId="0" fontId="14" fillId="2" borderId="20" xfId="1" applyFont="1" applyFill="1" applyBorder="1" applyAlignment="1">
      <alignment horizontal="center" wrapText="1"/>
    </xf>
    <xf numFmtId="0" fontId="15" fillId="2" borderId="24" xfId="1" applyFont="1" applyFill="1" applyBorder="1"/>
    <xf numFmtId="0" fontId="9" fillId="9" borderId="28" xfId="1" applyFont="1" applyFill="1" applyBorder="1" applyAlignment="1">
      <alignment horizontal="center" vertical="center" wrapText="1"/>
    </xf>
    <xf numFmtId="0" fontId="9" fillId="9" borderId="22" xfId="1" applyFont="1" applyFill="1" applyBorder="1" applyAlignment="1">
      <alignment horizontal="center" vertical="center" wrapText="1"/>
    </xf>
    <xf numFmtId="0" fontId="9" fillId="9" borderId="26" xfId="1" applyFont="1" applyFill="1" applyBorder="1" applyAlignment="1">
      <alignment horizontal="center" vertical="center" wrapText="1"/>
    </xf>
    <xf numFmtId="0" fontId="8" fillId="0" borderId="16" xfId="1" applyFont="1" applyBorder="1" applyAlignment="1">
      <alignment horizontal="center" vertical="center" wrapText="1"/>
    </xf>
    <xf numFmtId="0" fontId="10" fillId="9" borderId="28" xfId="1" applyFont="1" applyFill="1" applyBorder="1" applyAlignment="1">
      <alignment horizontal="left" vertical="center" wrapText="1"/>
    </xf>
    <xf numFmtId="0" fontId="10" fillId="9" borderId="22" xfId="1" applyFont="1" applyFill="1" applyBorder="1" applyAlignment="1">
      <alignment horizontal="left" vertical="center" wrapText="1"/>
    </xf>
    <xf numFmtId="0" fontId="10" fillId="9" borderId="26" xfId="1" applyFont="1" applyFill="1" applyBorder="1" applyAlignment="1">
      <alignment horizontal="left" vertical="center" wrapText="1"/>
    </xf>
    <xf numFmtId="0" fontId="9" fillId="0" borderId="20" xfId="1" applyFont="1" applyBorder="1" applyAlignment="1">
      <alignment horizontal="center" vertical="center" wrapText="1"/>
    </xf>
    <xf numFmtId="0" fontId="8" fillId="0" borderId="20" xfId="1" applyFont="1" applyBorder="1" applyAlignment="1">
      <alignment horizontal="center" vertical="center"/>
    </xf>
    <xf numFmtId="0" fontId="3" fillId="7" borderId="5" xfId="1" applyFont="1" applyFill="1" applyBorder="1" applyAlignment="1" applyProtection="1">
      <alignment horizontal="center"/>
    </xf>
    <xf numFmtId="0" fontId="3" fillId="6" borderId="15" xfId="1" applyFont="1" applyFill="1" applyBorder="1" applyAlignment="1" applyProtection="1">
      <alignment horizontal="center"/>
    </xf>
    <xf numFmtId="0" fontId="3" fillId="8" borderId="15" xfId="1" applyFont="1" applyFill="1" applyBorder="1" applyAlignment="1" applyProtection="1">
      <alignment horizontal="center" vertical="center"/>
    </xf>
    <xf numFmtId="0" fontId="3" fillId="8" borderId="5" xfId="1" applyFont="1" applyFill="1" applyBorder="1" applyAlignment="1" applyProtection="1">
      <alignment horizontal="center" vertical="center"/>
    </xf>
    <xf numFmtId="0" fontId="5" fillId="8" borderId="15" xfId="1" applyFont="1" applyFill="1" applyBorder="1" applyAlignment="1" applyProtection="1">
      <alignment horizontal="center" vertical="center"/>
    </xf>
    <xf numFmtId="0" fontId="5" fillId="8" borderId="5" xfId="1" applyFont="1" applyFill="1" applyBorder="1" applyAlignment="1" applyProtection="1">
      <alignment horizontal="center" vertical="center"/>
    </xf>
    <xf numFmtId="0" fontId="3" fillId="7" borderId="9" xfId="1" applyFont="1" applyFill="1" applyBorder="1" applyAlignment="1" applyProtection="1">
      <alignment horizontal="center" vertical="center"/>
    </xf>
    <xf numFmtId="0" fontId="3" fillId="7" borderId="10" xfId="1" applyFont="1" applyFill="1" applyBorder="1" applyAlignment="1" applyProtection="1">
      <alignment horizontal="center" vertical="center"/>
    </xf>
    <xf numFmtId="0" fontId="3" fillId="7" borderId="11" xfId="1" applyFont="1" applyFill="1" applyBorder="1" applyAlignment="1" applyProtection="1">
      <alignment horizontal="center" vertical="center"/>
    </xf>
    <xf numFmtId="0" fontId="3" fillId="8" borderId="1" xfId="1" applyFont="1" applyFill="1" applyBorder="1" applyAlignment="1" applyProtection="1">
      <alignment horizontal="center" vertical="center" wrapText="1"/>
    </xf>
    <xf numFmtId="0" fontId="3" fillId="8" borderId="15" xfId="1" applyFont="1" applyFill="1" applyBorder="1" applyAlignment="1" applyProtection="1">
      <alignment horizontal="center" vertical="center" wrapText="1"/>
    </xf>
    <xf numFmtId="0" fontId="3" fillId="8" borderId="5" xfId="1" applyFont="1" applyFill="1" applyBorder="1" applyAlignment="1" applyProtection="1">
      <alignment horizontal="center" wrapText="1"/>
    </xf>
    <xf numFmtId="0" fontId="10" fillId="9" borderId="17" xfId="1" applyFont="1" applyFill="1" applyBorder="1" applyAlignment="1">
      <alignment horizontal="left" vertical="center" wrapText="1"/>
    </xf>
    <xf numFmtId="0" fontId="3" fillId="2" borderId="1" xfId="1" applyFont="1" applyFill="1" applyBorder="1" applyAlignment="1" applyProtection="1">
      <alignment horizontal="center" vertical="center"/>
    </xf>
    <xf numFmtId="0" fontId="3" fillId="2" borderId="8" xfId="1" applyFont="1" applyFill="1" applyBorder="1" applyAlignment="1" applyProtection="1">
      <alignment horizontal="center" vertical="center"/>
    </xf>
    <xf numFmtId="0" fontId="3" fillId="2" borderId="2" xfId="1" applyFont="1" applyFill="1" applyBorder="1" applyAlignment="1" applyProtection="1">
      <alignment horizontal="center" vertical="center"/>
    </xf>
    <xf numFmtId="0" fontId="3" fillId="2" borderId="3" xfId="1" applyFont="1" applyFill="1" applyBorder="1" applyAlignment="1" applyProtection="1">
      <alignment horizontal="center" vertical="center"/>
    </xf>
    <xf numFmtId="0" fontId="3" fillId="2" borderId="4" xfId="1" applyFont="1" applyFill="1" applyBorder="1" applyAlignment="1" applyProtection="1">
      <alignment horizontal="center" vertical="center"/>
    </xf>
    <xf numFmtId="0" fontId="3" fillId="2" borderId="9" xfId="1" applyFont="1" applyFill="1" applyBorder="1" applyAlignment="1" applyProtection="1">
      <alignment horizontal="center" vertical="center"/>
    </xf>
    <xf numFmtId="0" fontId="3" fillId="2" borderId="10" xfId="1" applyFont="1" applyFill="1" applyBorder="1" applyAlignment="1" applyProtection="1">
      <alignment horizontal="center" vertical="center"/>
    </xf>
    <xf numFmtId="0" fontId="3" fillId="2" borderId="11" xfId="1" applyFont="1" applyFill="1" applyBorder="1" applyAlignment="1" applyProtection="1">
      <alignment horizontal="center" vertical="center"/>
    </xf>
    <xf numFmtId="49" fontId="3" fillId="2" borderId="6" xfId="1" applyNumberFormat="1" applyFont="1" applyFill="1" applyBorder="1" applyAlignment="1" applyProtection="1">
      <alignment horizontal="center" vertical="center"/>
    </xf>
    <xf numFmtId="49" fontId="3" fillId="2" borderId="7" xfId="1" applyNumberFormat="1" applyFont="1" applyFill="1" applyBorder="1" applyAlignment="1" applyProtection="1">
      <alignment horizontal="center" vertical="center"/>
    </xf>
    <xf numFmtId="14" fontId="3" fillId="2" borderId="6" xfId="1" applyNumberFormat="1" applyFont="1" applyFill="1" applyBorder="1" applyAlignment="1" applyProtection="1">
      <alignment horizontal="center" vertical="center"/>
    </xf>
    <xf numFmtId="0" fontId="3" fillId="5" borderId="2" xfId="1" applyFont="1" applyFill="1" applyBorder="1" applyAlignment="1" applyProtection="1">
      <alignment horizontal="center" vertical="center" wrapText="1"/>
    </xf>
    <xf numFmtId="0" fontId="3" fillId="5" borderId="4" xfId="1" applyFont="1" applyFill="1" applyBorder="1" applyAlignment="1" applyProtection="1">
      <alignment horizontal="center" vertical="center" wrapText="1"/>
    </xf>
    <xf numFmtId="0" fontId="3" fillId="5" borderId="13" xfId="1" applyFont="1" applyFill="1" applyBorder="1" applyAlignment="1" applyProtection="1">
      <alignment horizontal="center" vertical="center" wrapText="1"/>
    </xf>
    <xf numFmtId="0" fontId="3" fillId="5" borderId="14" xfId="1" applyFont="1" applyFill="1" applyBorder="1" applyAlignment="1" applyProtection="1">
      <alignment horizontal="center" vertical="center" wrapText="1"/>
    </xf>
    <xf numFmtId="0" fontId="3" fillId="5" borderId="9" xfId="1" applyFont="1" applyFill="1" applyBorder="1" applyAlignment="1" applyProtection="1">
      <alignment horizontal="center" vertical="center" wrapText="1"/>
    </xf>
    <xf numFmtId="0" fontId="3" fillId="5" borderId="11" xfId="1" applyFont="1" applyFill="1" applyBorder="1" applyAlignment="1" applyProtection="1">
      <alignment horizontal="center" vertical="center" wrapText="1"/>
    </xf>
    <xf numFmtId="0" fontId="4" fillId="0" borderId="2" xfId="1" applyFont="1" applyBorder="1" applyAlignment="1" applyProtection="1">
      <alignment horizontal="center" vertical="center" wrapText="1"/>
    </xf>
    <xf numFmtId="0" fontId="4" fillId="0" borderId="4" xfId="1" applyFont="1" applyBorder="1" applyAlignment="1" applyProtection="1">
      <alignment horizontal="center" vertical="center" wrapText="1"/>
    </xf>
    <xf numFmtId="0" fontId="4" fillId="0" borderId="13" xfId="1" applyFont="1" applyBorder="1" applyAlignment="1" applyProtection="1">
      <alignment horizontal="center" vertical="center" wrapText="1"/>
    </xf>
    <xf numFmtId="0" fontId="4" fillId="0" borderId="14" xfId="1" applyFont="1" applyBorder="1" applyAlignment="1" applyProtection="1">
      <alignment horizontal="center" vertical="center" wrapText="1"/>
    </xf>
    <xf numFmtId="0" fontId="4" fillId="0" borderId="9" xfId="1" applyFont="1" applyBorder="1" applyAlignment="1" applyProtection="1">
      <alignment horizontal="center" vertical="center" wrapText="1"/>
    </xf>
    <xf numFmtId="0" fontId="4" fillId="0" borderId="11" xfId="1" applyFont="1" applyBorder="1" applyAlignment="1" applyProtection="1">
      <alignment horizontal="center" vertical="center" wrapText="1"/>
    </xf>
    <xf numFmtId="0" fontId="3" fillId="3" borderId="5" xfId="1" applyFont="1" applyFill="1" applyBorder="1" applyAlignment="1" applyProtection="1">
      <alignment horizontal="left" vertical="center"/>
      <protection locked="0"/>
    </xf>
    <xf numFmtId="14" fontId="3" fillId="0" borderId="5" xfId="1" applyNumberFormat="1" applyFont="1" applyBorder="1" applyAlignment="1" applyProtection="1">
      <alignment horizontal="center" vertical="center"/>
      <protection locked="0"/>
    </xf>
    <xf numFmtId="0" fontId="3" fillId="0" borderId="5" xfId="1" applyFont="1" applyBorder="1" applyAlignment="1" applyProtection="1">
      <alignment horizontal="center" vertical="center"/>
      <protection locked="0"/>
    </xf>
    <xf numFmtId="0" fontId="4" fillId="3" borderId="6" xfId="1" applyFont="1" applyFill="1" applyBorder="1" applyAlignment="1" applyProtection="1">
      <alignment horizontal="center"/>
    </xf>
    <xf numFmtId="0" fontId="4" fillId="3" borderId="12" xfId="1" applyFont="1" applyFill="1" applyBorder="1" applyAlignment="1" applyProtection="1">
      <alignment horizontal="center"/>
    </xf>
    <xf numFmtId="0" fontId="3" fillId="3" borderId="5" xfId="1" applyFont="1" applyFill="1" applyBorder="1" applyAlignment="1" applyProtection="1">
      <alignment horizontal="center" vertical="center"/>
    </xf>
    <xf numFmtId="0" fontId="3" fillId="3" borderId="6" xfId="1" applyFont="1" applyFill="1" applyBorder="1" applyAlignment="1" applyProtection="1">
      <alignment horizontal="center" vertical="center"/>
    </xf>
    <xf numFmtId="0" fontId="3" fillId="3" borderId="7" xfId="1" applyFont="1" applyFill="1" applyBorder="1" applyAlignment="1" applyProtection="1">
      <alignment horizontal="center" vertical="center"/>
    </xf>
    <xf numFmtId="0" fontId="4" fillId="2" borderId="6" xfId="1" applyFont="1" applyFill="1" applyBorder="1" applyAlignment="1" applyProtection="1">
      <alignment horizontal="center" vertical="center"/>
    </xf>
    <xf numFmtId="0" fontId="4" fillId="2" borderId="7" xfId="1" applyFont="1" applyFill="1" applyBorder="1" applyAlignment="1" applyProtection="1">
      <alignment horizontal="center" vertical="center"/>
    </xf>
    <xf numFmtId="0" fontId="3" fillId="3" borderId="5" xfId="1" applyFont="1" applyFill="1" applyBorder="1" applyAlignment="1" applyProtection="1">
      <alignment horizontal="center"/>
    </xf>
    <xf numFmtId="0" fontId="3" fillId="4" borderId="6" xfId="1" applyFont="1" applyFill="1" applyBorder="1" applyAlignment="1" applyProtection="1">
      <alignment horizontal="center"/>
    </xf>
    <xf numFmtId="0" fontId="3" fillId="4" borderId="12" xfId="1" applyFont="1" applyFill="1" applyBorder="1" applyAlignment="1" applyProtection="1">
      <alignment horizontal="center"/>
    </xf>
    <xf numFmtId="0" fontId="3" fillId="4" borderId="7" xfId="1" applyFont="1" applyFill="1" applyBorder="1" applyAlignment="1" applyProtection="1">
      <alignment horizontal="center"/>
    </xf>
    <xf numFmtId="0" fontId="3" fillId="5" borderId="1" xfId="1" applyFont="1" applyFill="1" applyBorder="1" applyAlignment="1" applyProtection="1">
      <alignment horizontal="center" vertical="center"/>
    </xf>
    <xf numFmtId="0" fontId="3" fillId="5" borderId="8" xfId="1" applyFont="1" applyFill="1" applyBorder="1" applyAlignment="1" applyProtection="1">
      <alignment horizontal="center" vertical="center"/>
    </xf>
    <xf numFmtId="0" fontId="3" fillId="5" borderId="15" xfId="1" applyFont="1" applyFill="1" applyBorder="1" applyAlignment="1" applyProtection="1">
      <alignment horizontal="center" vertical="center"/>
    </xf>
    <xf numFmtId="0" fontId="3" fillId="5" borderId="2" xfId="1" applyFont="1" applyFill="1" applyBorder="1" applyAlignment="1" applyProtection="1">
      <alignment horizontal="center" vertical="center"/>
    </xf>
    <xf numFmtId="0" fontId="3" fillId="5" borderId="3" xfId="1" applyFont="1" applyFill="1" applyBorder="1" applyAlignment="1" applyProtection="1">
      <alignment horizontal="center" vertical="center"/>
    </xf>
    <xf numFmtId="0" fontId="3" fillId="5" borderId="4" xfId="1" applyFont="1" applyFill="1" applyBorder="1" applyAlignment="1" applyProtection="1">
      <alignment horizontal="center" vertical="center"/>
    </xf>
    <xf numFmtId="0" fontId="3" fillId="5" borderId="13" xfId="1" applyFont="1" applyFill="1" applyBorder="1" applyAlignment="1" applyProtection="1">
      <alignment horizontal="center" vertical="center"/>
    </xf>
    <xf numFmtId="0" fontId="3" fillId="5" borderId="0" xfId="1" applyFont="1" applyFill="1" applyBorder="1" applyAlignment="1" applyProtection="1">
      <alignment horizontal="center" vertical="center"/>
    </xf>
    <xf numFmtId="0" fontId="3" fillId="5" borderId="14" xfId="1" applyFont="1" applyFill="1" applyBorder="1" applyAlignment="1" applyProtection="1">
      <alignment horizontal="center" vertical="center"/>
    </xf>
    <xf numFmtId="0" fontId="3" fillId="5" borderId="9" xfId="1" applyFont="1" applyFill="1" applyBorder="1" applyAlignment="1" applyProtection="1">
      <alignment horizontal="center" vertical="center"/>
    </xf>
    <xf numFmtId="0" fontId="3" fillId="5" borderId="10" xfId="1" applyFont="1" applyFill="1" applyBorder="1" applyAlignment="1" applyProtection="1">
      <alignment horizontal="center" vertical="center"/>
    </xf>
    <xf numFmtId="0" fontId="3" fillId="5" borderId="11" xfId="1" applyFont="1" applyFill="1" applyBorder="1" applyAlignment="1" applyProtection="1">
      <alignment horizontal="center" vertical="center"/>
    </xf>
    <xf numFmtId="0" fontId="3" fillId="3" borderId="5" xfId="1" applyFont="1" applyFill="1" applyBorder="1" applyAlignment="1" applyProtection="1">
      <alignment horizontal="center" vertical="center" wrapText="1"/>
    </xf>
    <xf numFmtId="0" fontId="3" fillId="3" borderId="1" xfId="1" applyFont="1" applyFill="1" applyBorder="1" applyAlignment="1" applyProtection="1">
      <alignment horizontal="center" vertical="center" wrapText="1"/>
    </xf>
    <xf numFmtId="0" fontId="3" fillId="3" borderId="8" xfId="1" applyFont="1" applyFill="1" applyBorder="1" applyAlignment="1" applyProtection="1">
      <alignment horizontal="center" vertical="center" wrapText="1"/>
    </xf>
    <xf numFmtId="0" fontId="3" fillId="3" borderId="15" xfId="1" applyFont="1" applyFill="1" applyBorder="1" applyAlignment="1" applyProtection="1">
      <alignment horizontal="center" vertical="center" wrapText="1"/>
    </xf>
    <xf numFmtId="0" fontId="3" fillId="3" borderId="1" xfId="1" applyFont="1" applyFill="1" applyBorder="1" applyAlignment="1" applyProtection="1">
      <alignment horizontal="center" vertical="center"/>
    </xf>
    <xf numFmtId="0" fontId="3" fillId="6" borderId="5" xfId="1" applyFont="1" applyFill="1" applyBorder="1" applyAlignment="1" applyProtection="1">
      <alignment horizontal="center"/>
    </xf>
    <xf numFmtId="0" fontId="3" fillId="6" borderId="1" xfId="1" applyFont="1" applyFill="1" applyBorder="1" applyAlignment="1" applyProtection="1">
      <alignment horizontal="center" vertical="center" wrapText="1"/>
    </xf>
    <xf numFmtId="0" fontId="3" fillId="6" borderId="8" xfId="1" applyFont="1" applyFill="1" applyBorder="1" applyAlignment="1" applyProtection="1">
      <alignment horizontal="center" vertical="center" wrapText="1"/>
    </xf>
    <xf numFmtId="0" fontId="3" fillId="6" borderId="15" xfId="1" applyFont="1" applyFill="1" applyBorder="1" applyAlignment="1" applyProtection="1">
      <alignment horizontal="center" vertical="center" wrapText="1"/>
    </xf>
    <xf numFmtId="0" fontId="5" fillId="0" borderId="5" xfId="0" applyFont="1" applyFill="1" applyBorder="1" applyAlignment="1" applyProtection="1">
      <alignment horizontal="center" vertical="center"/>
    </xf>
    <xf numFmtId="0" fontId="3" fillId="0" borderId="5" xfId="0" applyFont="1" applyBorder="1" applyAlignment="1" applyProtection="1">
      <alignment horizontal="center" vertical="center"/>
      <protection locked="0"/>
    </xf>
    <xf numFmtId="0" fontId="9" fillId="0" borderId="5" xfId="0" applyFont="1" applyBorder="1" applyAlignment="1" applyProtection="1">
      <alignment horizontal="center" vertical="center"/>
    </xf>
    <xf numFmtId="0" fontId="5" fillId="0" borderId="6" xfId="0" applyFont="1" applyBorder="1" applyAlignment="1" applyProtection="1">
      <alignment horizontal="left" vertical="center"/>
    </xf>
    <xf numFmtId="0" fontId="5" fillId="0" borderId="12" xfId="0" applyFont="1" applyBorder="1" applyAlignment="1" applyProtection="1">
      <alignment horizontal="left" vertical="center"/>
    </xf>
    <xf numFmtId="0" fontId="5" fillId="0" borderId="7" xfId="0" applyFont="1" applyBorder="1" applyAlignment="1" applyProtection="1">
      <alignment horizontal="left" vertical="center"/>
    </xf>
    <xf numFmtId="0" fontId="4" fillId="0" borderId="5" xfId="0" applyFont="1" applyBorder="1" applyAlignment="1" applyProtection="1">
      <alignment horizontal="center" vertical="center"/>
      <protection locked="0"/>
    </xf>
    <xf numFmtId="0" fontId="3" fillId="10" borderId="6" xfId="0" applyFont="1" applyFill="1" applyBorder="1" applyAlignment="1" applyProtection="1">
      <alignment horizontal="center" wrapText="1"/>
    </xf>
    <xf numFmtId="0" fontId="3" fillId="10" borderId="12" xfId="0" applyFont="1" applyFill="1" applyBorder="1" applyAlignment="1" applyProtection="1">
      <alignment horizontal="center" wrapText="1"/>
    </xf>
    <xf numFmtId="0" fontId="3" fillId="10" borderId="7" xfId="0" applyFont="1" applyFill="1" applyBorder="1" applyAlignment="1" applyProtection="1">
      <alignment horizontal="center" wrapText="1"/>
    </xf>
    <xf numFmtId="0" fontId="5" fillId="0" borderId="6" xfId="0" applyFont="1" applyBorder="1" applyAlignment="1" applyProtection="1">
      <alignment horizontal="center" vertical="center"/>
    </xf>
    <xf numFmtId="0" fontId="5" fillId="0" borderId="12" xfId="0"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5" xfId="0" applyFont="1" applyBorder="1" applyAlignment="1" applyProtection="1">
      <alignment horizontal="center" vertical="center" wrapText="1"/>
    </xf>
    <xf numFmtId="0" fontId="20" fillId="0" borderId="5" xfId="2" applyBorder="1" applyAlignment="1" applyProtection="1">
      <alignment horizontal="center" vertical="center"/>
    </xf>
    <xf numFmtId="0" fontId="5" fillId="0" borderId="6"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7" xfId="0" applyFont="1" applyBorder="1" applyAlignment="1" applyProtection="1">
      <alignment horizontal="center" vertical="center" wrapText="1"/>
    </xf>
    <xf numFmtId="0" fontId="20" fillId="0" borderId="5" xfId="2" applyBorder="1" applyAlignment="1" applyProtection="1">
      <alignment horizontal="center" vertical="center"/>
      <protection locked="0"/>
    </xf>
    <xf numFmtId="0" fontId="20" fillId="0" borderId="6" xfId="2"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9" fillId="0" borderId="1" xfId="0" applyFont="1" applyBorder="1" applyAlignment="1" applyProtection="1">
      <alignment horizontal="center" vertical="center" textRotation="90" wrapText="1"/>
      <protection locked="0"/>
    </xf>
    <xf numFmtId="0" fontId="9" fillId="0" borderId="8" xfId="0" applyFont="1" applyBorder="1" applyAlignment="1" applyProtection="1">
      <alignment horizontal="center" vertical="center" textRotation="90" wrapText="1"/>
      <protection locked="0"/>
    </xf>
    <xf numFmtId="0" fontId="4" fillId="0" borderId="3"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3" fillId="0" borderId="6" xfId="0" applyFont="1" applyBorder="1" applyAlignment="1" applyProtection="1">
      <alignment horizontal="center" vertical="top" wrapText="1"/>
      <protection locked="0"/>
    </xf>
    <xf numFmtId="0" fontId="3" fillId="0" borderId="7" xfId="0" applyFont="1" applyBorder="1" applyAlignment="1" applyProtection="1">
      <alignment horizontal="center" vertical="top" wrapText="1"/>
      <protection locked="0"/>
    </xf>
    <xf numFmtId="0" fontId="3" fillId="0" borderId="5" xfId="0" applyFont="1" applyBorder="1" applyAlignment="1" applyProtection="1">
      <alignment horizontal="center" vertical="top" wrapText="1"/>
      <protection locked="0"/>
    </xf>
    <xf numFmtId="0" fontId="4" fillId="0" borderId="6" xfId="0" applyFont="1" applyBorder="1" applyAlignment="1" applyProtection="1">
      <alignment horizontal="center"/>
      <protection locked="0"/>
    </xf>
    <xf numFmtId="0" fontId="4" fillId="0" borderId="12"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14" fontId="4" fillId="0" borderId="6" xfId="0" applyNumberFormat="1"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9" fillId="0" borderId="5"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4" fillId="0" borderId="0" xfId="0" applyFont="1" applyAlignment="1" applyProtection="1">
      <alignment horizontal="center" vertical="center"/>
    </xf>
    <xf numFmtId="0" fontId="4" fillId="0" borderId="5" xfId="0" applyFont="1" applyBorder="1" applyAlignment="1" applyProtection="1">
      <alignment horizontal="left" vertical="top" wrapText="1"/>
      <protection locked="0"/>
    </xf>
    <xf numFmtId="0" fontId="3" fillId="10" borderId="5" xfId="0" applyFont="1" applyFill="1" applyBorder="1" applyAlignment="1" applyProtection="1">
      <alignment horizontal="center" vertical="center" wrapText="1"/>
    </xf>
    <xf numFmtId="0" fontId="4" fillId="10" borderId="5" xfId="0" applyFont="1" applyFill="1" applyBorder="1" applyAlignment="1" applyProtection="1">
      <alignment vertical="center"/>
    </xf>
    <xf numFmtId="0" fontId="3" fillId="2" borderId="5"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4" fillId="0" borderId="2"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protection locked="0"/>
    </xf>
    <xf numFmtId="14" fontId="4" fillId="0" borderId="1" xfId="0" applyNumberFormat="1"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37" fillId="0" borderId="1" xfId="0" applyFont="1" applyBorder="1" applyAlignment="1" applyProtection="1">
      <alignment horizontal="center" vertical="center" wrapText="1"/>
      <protection locked="0"/>
    </xf>
    <xf numFmtId="0" fontId="37" fillId="0" borderId="8" xfId="0" applyFont="1" applyBorder="1" applyAlignment="1" applyProtection="1">
      <alignment horizontal="center" vertical="center" wrapText="1"/>
      <protection locked="0"/>
    </xf>
    <xf numFmtId="0" fontId="37" fillId="0" borderId="15"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xf>
    <xf numFmtId="0" fontId="9" fillId="0" borderId="2" xfId="0" applyFont="1" applyBorder="1" applyAlignment="1" applyProtection="1">
      <alignment horizontal="center" vertical="center" wrapText="1"/>
    </xf>
    <xf numFmtId="0" fontId="9" fillId="0" borderId="13"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1" fontId="9" fillId="0" borderId="2" xfId="0" applyNumberFormat="1" applyFont="1" applyBorder="1" applyAlignment="1" applyProtection="1">
      <alignment horizontal="center" vertical="center" wrapText="1"/>
    </xf>
    <xf numFmtId="1" fontId="9" fillId="0" borderId="13" xfId="0" applyNumberFormat="1" applyFont="1" applyBorder="1" applyAlignment="1" applyProtection="1">
      <alignment horizontal="center" vertical="center" wrapText="1"/>
    </xf>
    <xf numFmtId="1" fontId="9" fillId="0" borderId="9" xfId="0" applyNumberFormat="1" applyFont="1" applyBorder="1" applyAlignment="1" applyProtection="1">
      <alignment horizontal="center" vertical="center" wrapText="1"/>
    </xf>
    <xf numFmtId="0" fontId="5" fillId="0" borderId="15" xfId="0" applyFont="1" applyBorder="1" applyAlignment="1" applyProtection="1">
      <alignment horizontal="center" vertical="center"/>
    </xf>
    <xf numFmtId="0" fontId="4" fillId="0" borderId="1"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14" fontId="4" fillId="0" borderId="2" xfId="0" applyNumberFormat="1" applyFont="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4" fillId="2" borderId="15" xfId="0" applyFont="1" applyFill="1" applyBorder="1" applyAlignment="1" applyProtection="1">
      <alignment horizontal="center" vertical="center"/>
      <protection locked="0"/>
    </xf>
    <xf numFmtId="0" fontId="9" fillId="0" borderId="1"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center" vertical="center" wrapText="1"/>
      <protection locked="0"/>
    </xf>
    <xf numFmtId="0" fontId="9" fillId="0" borderId="15" xfId="0" applyFont="1" applyFill="1" applyBorder="1" applyAlignment="1" applyProtection="1">
      <alignment horizontal="center" vertical="center" wrapText="1"/>
      <protection locked="0"/>
    </xf>
    <xf numFmtId="1" fontId="4" fillId="0" borderId="3" xfId="0" applyNumberFormat="1"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8"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12" fillId="10" borderId="3" xfId="0" applyFont="1" applyFill="1" applyBorder="1" applyAlignment="1" applyProtection="1">
      <alignment horizontal="center" vertical="center" wrapText="1"/>
    </xf>
    <xf numFmtId="0" fontId="12" fillId="10" borderId="0"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protection locked="0"/>
    </xf>
    <xf numFmtId="0" fontId="9" fillId="0" borderId="13" xfId="0" applyFont="1" applyFill="1" applyBorder="1" applyAlignment="1" applyProtection="1">
      <alignment horizontal="center" vertical="center" wrapText="1"/>
      <protection locked="0"/>
    </xf>
    <xf numFmtId="0" fontId="3" fillId="8" borderId="15" xfId="0" applyFont="1" applyFill="1" applyBorder="1" applyAlignment="1" applyProtection="1">
      <alignment horizontal="center" vertical="center"/>
    </xf>
    <xf numFmtId="0" fontId="3" fillId="8" borderId="5" xfId="0" applyFont="1" applyFill="1" applyBorder="1" applyAlignment="1" applyProtection="1">
      <alignment horizontal="center" vertical="center"/>
    </xf>
    <xf numFmtId="0" fontId="5" fillId="8" borderId="15" xfId="0" applyFont="1" applyFill="1" applyBorder="1" applyAlignment="1" applyProtection="1">
      <alignment horizontal="center" vertical="center"/>
    </xf>
    <xf numFmtId="0" fontId="5" fillId="8" borderId="5" xfId="0" applyFont="1" applyFill="1" applyBorder="1" applyAlignment="1" applyProtection="1">
      <alignment horizontal="center" vertical="center"/>
    </xf>
    <xf numFmtId="0" fontId="3" fillId="7" borderId="9" xfId="0" applyFont="1" applyFill="1" applyBorder="1" applyAlignment="1" applyProtection="1">
      <alignment horizontal="center" vertical="center"/>
    </xf>
    <xf numFmtId="0" fontId="3" fillId="7" borderId="10" xfId="0" applyFont="1" applyFill="1" applyBorder="1" applyAlignment="1" applyProtection="1">
      <alignment horizontal="center" vertical="center"/>
    </xf>
    <xf numFmtId="0" fontId="3" fillId="7" borderId="11" xfId="0" applyFont="1" applyFill="1" applyBorder="1" applyAlignment="1" applyProtection="1">
      <alignment horizontal="center" vertical="center"/>
    </xf>
    <xf numFmtId="0" fontId="3" fillId="8" borderId="1" xfId="0" applyFont="1" applyFill="1" applyBorder="1" applyAlignment="1" applyProtection="1">
      <alignment horizontal="center" vertical="center" wrapText="1"/>
    </xf>
    <xf numFmtId="0" fontId="3" fillId="8" borderId="15" xfId="0" applyFont="1" applyFill="1" applyBorder="1" applyAlignment="1" applyProtection="1">
      <alignment horizontal="center" vertical="center" wrapText="1"/>
    </xf>
    <xf numFmtId="0" fontId="3" fillId="8" borderId="5" xfId="0" applyFont="1" applyFill="1" applyBorder="1" applyAlignment="1" applyProtection="1">
      <alignment horizontal="center" wrapText="1"/>
    </xf>
    <xf numFmtId="0" fontId="3" fillId="0" borderId="1"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protection locked="0"/>
    </xf>
    <xf numFmtId="0" fontId="9" fillId="2" borderId="1"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protection locked="0"/>
    </xf>
    <xf numFmtId="0" fontId="9" fillId="2" borderId="15" xfId="0" applyFont="1" applyFill="1" applyBorder="1" applyAlignment="1" applyProtection="1">
      <alignment horizontal="left" vertical="center"/>
      <protection locked="0"/>
    </xf>
    <xf numFmtId="0" fontId="4" fillId="0" borderId="5" xfId="0" applyFont="1" applyBorder="1" applyAlignment="1" applyProtection="1">
      <alignment horizontal="left" vertical="center" wrapText="1"/>
      <protection locked="0"/>
    </xf>
    <xf numFmtId="0" fontId="4" fillId="0" borderId="5"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9" fillId="2" borderId="5"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protection locked="0"/>
    </xf>
    <xf numFmtId="0" fontId="9" fillId="2" borderId="1" xfId="0"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xf>
    <xf numFmtId="0" fontId="3" fillId="2" borderId="8"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9" xfId="0" applyFont="1" applyFill="1" applyBorder="1" applyAlignment="1" applyProtection="1">
      <alignment horizontal="center" vertical="center"/>
    </xf>
    <xf numFmtId="0" fontId="3" fillId="2" borderId="10"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49" fontId="3" fillId="2" borderId="6" xfId="0" applyNumberFormat="1" applyFont="1" applyFill="1" applyBorder="1" applyAlignment="1" applyProtection="1">
      <alignment horizontal="center" vertical="center"/>
    </xf>
    <xf numFmtId="49" fontId="3" fillId="2" borderId="7" xfId="0" applyNumberFormat="1" applyFont="1" applyFill="1" applyBorder="1" applyAlignment="1" applyProtection="1">
      <alignment horizontal="center" vertical="center"/>
    </xf>
    <xf numFmtId="14" fontId="3" fillId="2" borderId="6" xfId="0" applyNumberFormat="1" applyFont="1" applyFill="1" applyBorder="1" applyAlignment="1" applyProtection="1">
      <alignment horizontal="center" vertical="center"/>
    </xf>
    <xf numFmtId="0" fontId="3" fillId="5" borderId="2" xfId="0" applyFont="1" applyFill="1" applyBorder="1" applyAlignment="1" applyProtection="1">
      <alignment horizontal="center" vertical="center"/>
    </xf>
    <xf numFmtId="0" fontId="3" fillId="5" borderId="4" xfId="0" applyFont="1" applyFill="1" applyBorder="1" applyAlignment="1" applyProtection="1">
      <alignment horizontal="center" vertical="center"/>
    </xf>
    <xf numFmtId="0" fontId="3" fillId="5" borderId="13" xfId="0" applyFont="1" applyFill="1" applyBorder="1" applyAlignment="1" applyProtection="1">
      <alignment horizontal="center" vertical="center"/>
    </xf>
    <xf numFmtId="0" fontId="3" fillId="5" borderId="14" xfId="0" applyFont="1" applyFill="1" applyBorder="1" applyAlignment="1" applyProtection="1">
      <alignment horizontal="center" vertical="center"/>
    </xf>
    <xf numFmtId="0" fontId="3" fillId="5" borderId="9" xfId="0" applyFont="1" applyFill="1" applyBorder="1" applyAlignment="1" applyProtection="1">
      <alignment horizontal="center" vertical="center"/>
    </xf>
    <xf numFmtId="0" fontId="3" fillId="5" borderId="11" xfId="0" applyFont="1" applyFill="1" applyBorder="1" applyAlignment="1" applyProtection="1">
      <alignment horizontal="center" vertical="center"/>
    </xf>
    <xf numFmtId="0" fontId="4" fillId="0" borderId="2"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13" xfId="0" applyFont="1" applyBorder="1" applyAlignment="1" applyProtection="1">
      <alignment horizontal="center" vertical="center" wrapText="1"/>
    </xf>
    <xf numFmtId="0" fontId="4" fillId="0" borderId="14" xfId="0" applyFont="1" applyBorder="1" applyAlignment="1" applyProtection="1">
      <alignment horizontal="center" vertical="center" wrapText="1"/>
    </xf>
    <xf numFmtId="0" fontId="4" fillId="0" borderId="9"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3" fillId="3" borderId="5" xfId="0" applyFont="1" applyFill="1" applyBorder="1" applyAlignment="1" applyProtection="1">
      <alignment horizontal="left" vertical="center"/>
      <protection locked="0"/>
    </xf>
    <xf numFmtId="14" fontId="5" fillId="2" borderId="5" xfId="0" applyNumberFormat="1"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4" fillId="3" borderId="6" xfId="0" applyFont="1" applyFill="1" applyBorder="1" applyAlignment="1" applyProtection="1">
      <alignment horizontal="center"/>
    </xf>
    <xf numFmtId="0" fontId="4" fillId="3" borderId="12" xfId="0" applyFont="1" applyFill="1" applyBorder="1" applyAlignment="1" applyProtection="1">
      <alignment horizontal="center"/>
    </xf>
    <xf numFmtId="0" fontId="3" fillId="3" borderId="5" xfId="0" applyFont="1" applyFill="1" applyBorder="1" applyAlignment="1" applyProtection="1">
      <alignment horizontal="center" vertical="center"/>
    </xf>
    <xf numFmtId="0" fontId="3" fillId="3" borderId="6" xfId="0" applyFont="1" applyFill="1" applyBorder="1" applyAlignment="1" applyProtection="1">
      <alignment horizontal="center" vertical="center"/>
    </xf>
    <xf numFmtId="0" fontId="3" fillId="3" borderId="7" xfId="0" applyFont="1" applyFill="1" applyBorder="1" applyAlignment="1" applyProtection="1">
      <alignment horizontal="center" vertical="center"/>
    </xf>
    <xf numFmtId="0" fontId="4" fillId="2" borderId="6"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3" fillId="3" borderId="5" xfId="0" applyFont="1" applyFill="1" applyBorder="1" applyAlignment="1" applyProtection="1">
      <alignment horizontal="center"/>
    </xf>
    <xf numFmtId="0" fontId="3" fillId="4" borderId="6" xfId="0" applyFont="1" applyFill="1" applyBorder="1" applyAlignment="1" applyProtection="1">
      <alignment horizontal="center"/>
    </xf>
    <xf numFmtId="0" fontId="3" fillId="4" borderId="12" xfId="0" applyFont="1" applyFill="1" applyBorder="1" applyAlignment="1" applyProtection="1">
      <alignment horizontal="center"/>
    </xf>
    <xf numFmtId="0" fontId="3" fillId="4" borderId="7" xfId="0" applyFont="1" applyFill="1" applyBorder="1" applyAlignment="1" applyProtection="1">
      <alignment horizontal="center"/>
    </xf>
    <xf numFmtId="0" fontId="3" fillId="5" borderId="1" xfId="0" applyFont="1" applyFill="1" applyBorder="1" applyAlignment="1" applyProtection="1">
      <alignment horizontal="center" vertical="center"/>
    </xf>
    <xf numFmtId="0" fontId="3" fillId="5" borderId="8" xfId="0" applyFont="1" applyFill="1" applyBorder="1" applyAlignment="1" applyProtection="1">
      <alignment horizontal="center" vertical="center"/>
    </xf>
    <xf numFmtId="0" fontId="3" fillId="5" borderId="15" xfId="0" applyFont="1" applyFill="1" applyBorder="1" applyAlignment="1" applyProtection="1">
      <alignment horizontal="center" vertical="center"/>
    </xf>
    <xf numFmtId="0" fontId="3" fillId="5" borderId="3" xfId="0" applyFont="1" applyFill="1" applyBorder="1" applyAlignment="1" applyProtection="1">
      <alignment horizontal="center" vertical="center"/>
    </xf>
    <xf numFmtId="0" fontId="3" fillId="5" borderId="0" xfId="0" applyFont="1" applyFill="1" applyBorder="1" applyAlignment="1" applyProtection="1">
      <alignment horizontal="center" vertical="center"/>
    </xf>
    <xf numFmtId="0" fontId="3" fillId="5" borderId="10" xfId="0" applyFont="1" applyFill="1" applyBorder="1" applyAlignment="1" applyProtection="1">
      <alignment horizontal="center" vertical="center"/>
    </xf>
    <xf numFmtId="0" fontId="3" fillId="3" borderId="5"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3" fillId="3" borderId="8" xfId="0" applyFont="1" applyFill="1" applyBorder="1" applyAlignment="1" applyProtection="1">
      <alignment horizontal="center" vertical="center" wrapText="1"/>
    </xf>
    <xf numFmtId="0" fontId="3" fillId="3" borderId="15"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xf>
    <xf numFmtId="0" fontId="3" fillId="6" borderId="5" xfId="0" applyFont="1" applyFill="1" applyBorder="1" applyAlignment="1" applyProtection="1">
      <alignment horizontal="center"/>
    </xf>
    <xf numFmtId="0" fontId="3" fillId="6" borderId="1" xfId="0" applyFont="1" applyFill="1" applyBorder="1" applyAlignment="1" applyProtection="1">
      <alignment horizontal="center" vertical="center" wrapText="1"/>
    </xf>
    <xf numFmtId="0" fontId="3" fillId="6" borderId="8" xfId="0" applyFont="1" applyFill="1" applyBorder="1" applyAlignment="1" applyProtection="1">
      <alignment horizontal="center" vertical="center" wrapText="1"/>
    </xf>
    <xf numFmtId="0" fontId="3" fillId="6" borderId="15" xfId="0" applyFont="1" applyFill="1" applyBorder="1" applyAlignment="1" applyProtection="1">
      <alignment horizontal="center" vertical="center" wrapText="1"/>
    </xf>
    <xf numFmtId="0" fontId="3" fillId="7" borderId="5" xfId="0" applyFont="1" applyFill="1" applyBorder="1" applyAlignment="1" applyProtection="1">
      <alignment horizontal="center"/>
    </xf>
    <xf numFmtId="0" fontId="3" fillId="6" borderId="15" xfId="0" applyFont="1" applyFill="1" applyBorder="1" applyAlignment="1" applyProtection="1">
      <alignment horizontal="center"/>
    </xf>
    <xf numFmtId="0" fontId="21" fillId="0" borderId="5" xfId="0" applyFont="1" applyBorder="1" applyAlignment="1" applyProtection="1">
      <alignment horizontal="center" vertical="center"/>
    </xf>
    <xf numFmtId="0" fontId="21" fillId="0" borderId="5" xfId="0" applyFont="1" applyBorder="1" applyAlignment="1" applyProtection="1">
      <alignment horizontal="center" vertical="center" wrapText="1"/>
    </xf>
    <xf numFmtId="0" fontId="21" fillId="0" borderId="6" xfId="2" applyFont="1" applyBorder="1" applyAlignment="1" applyProtection="1">
      <alignment horizontal="center" vertical="center" wrapText="1"/>
    </xf>
    <xf numFmtId="0" fontId="24" fillId="0" borderId="12" xfId="2" applyFont="1" applyBorder="1" applyAlignment="1" applyProtection="1">
      <alignment horizontal="center" vertical="center"/>
    </xf>
    <xf numFmtId="0" fontId="24" fillId="0" borderId="7" xfId="2" applyFont="1" applyBorder="1" applyAlignment="1" applyProtection="1">
      <alignment horizontal="center" vertical="center"/>
    </xf>
    <xf numFmtId="0" fontId="25" fillId="0" borderId="5" xfId="0" applyFont="1" applyBorder="1" applyAlignment="1" applyProtection="1">
      <alignment horizontal="center" vertical="center"/>
    </xf>
    <xf numFmtId="0" fontId="5" fillId="0" borderId="5" xfId="0" applyFont="1" applyBorder="1" applyAlignment="1" applyProtection="1">
      <alignment horizontal="center" vertical="center"/>
      <protection locked="0"/>
    </xf>
    <xf numFmtId="0" fontId="5" fillId="0" borderId="5" xfId="0" applyFont="1" applyBorder="1" applyAlignment="1" applyProtection="1">
      <alignment horizontal="center" vertical="center" wrapText="1"/>
      <protection locked="0"/>
    </xf>
    <xf numFmtId="14" fontId="4" fillId="0" borderId="6" xfId="0" applyNumberFormat="1" applyFont="1" applyBorder="1" applyAlignment="1" applyProtection="1">
      <alignment horizontal="center"/>
      <protection locked="0"/>
    </xf>
    <xf numFmtId="0" fontId="3" fillId="10" borderId="9" xfId="0" applyFont="1" applyFill="1" applyBorder="1" applyAlignment="1" applyProtection="1">
      <alignment horizontal="center" wrapText="1"/>
    </xf>
    <xf numFmtId="0" fontId="3" fillId="10" borderId="10" xfId="0" applyFont="1" applyFill="1" applyBorder="1" applyAlignment="1" applyProtection="1">
      <alignment horizontal="center" wrapText="1"/>
    </xf>
    <xf numFmtId="0" fontId="3" fillId="10" borderId="11" xfId="0" applyFont="1" applyFill="1" applyBorder="1" applyAlignment="1" applyProtection="1">
      <alignment horizontal="center" wrapText="1"/>
    </xf>
    <xf numFmtId="0" fontId="3" fillId="0" borderId="5" xfId="0" applyFont="1" applyBorder="1" applyAlignment="1" applyProtection="1">
      <alignment horizontal="center" vertical="center" wrapText="1"/>
      <protection locked="0"/>
    </xf>
    <xf numFmtId="14" fontId="4" fillId="0" borderId="5" xfId="0" applyNumberFormat="1" applyFont="1" applyBorder="1" applyAlignment="1" applyProtection="1">
      <alignment horizontal="center" vertical="center"/>
      <protection locked="0"/>
    </xf>
    <xf numFmtId="0" fontId="18" fillId="2" borderId="2" xfId="0" applyFont="1" applyFill="1" applyBorder="1" applyAlignment="1" applyProtection="1">
      <alignment horizontal="center" vertical="center" wrapText="1"/>
      <protection locked="0"/>
    </xf>
    <xf numFmtId="0" fontId="18" fillId="2" borderId="13" xfId="0" applyFont="1" applyFill="1" applyBorder="1" applyAlignment="1" applyProtection="1">
      <alignment horizontal="center" vertical="center" wrapText="1"/>
      <protection locked="0"/>
    </xf>
    <xf numFmtId="0" fontId="9" fillId="0" borderId="1" xfId="0" applyFont="1" applyBorder="1" applyAlignment="1" applyProtection="1">
      <alignment horizontal="left" vertical="center" wrapText="1"/>
      <protection locked="0"/>
    </xf>
    <xf numFmtId="0" fontId="23" fillId="0" borderId="8"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13" xfId="0" applyFont="1" applyBorder="1" applyAlignment="1" applyProtection="1">
      <alignment horizontal="left" vertical="center"/>
      <protection locked="0"/>
    </xf>
    <xf numFmtId="17" fontId="4" fillId="0" borderId="5" xfId="0" applyNumberFormat="1" applyFont="1" applyBorder="1" applyAlignment="1" applyProtection="1">
      <alignment horizontal="center" vertical="center"/>
      <protection locked="0"/>
    </xf>
    <xf numFmtId="0" fontId="9" fillId="2" borderId="2" xfId="0" applyFont="1" applyFill="1" applyBorder="1" applyAlignment="1" applyProtection="1">
      <alignment horizontal="left" wrapText="1"/>
      <protection locked="0"/>
    </xf>
    <xf numFmtId="0" fontId="9" fillId="2" borderId="13" xfId="0" applyFont="1" applyFill="1" applyBorder="1" applyAlignment="1" applyProtection="1">
      <alignment horizontal="left"/>
      <protection locked="0"/>
    </xf>
    <xf numFmtId="0" fontId="9" fillId="0" borderId="5" xfId="0" applyFont="1" applyFill="1" applyBorder="1" applyAlignment="1" applyProtection="1">
      <alignment horizontal="center" vertical="center" wrapText="1"/>
    </xf>
    <xf numFmtId="0" fontId="18" fillId="0" borderId="2" xfId="0" applyFont="1" applyBorder="1" applyAlignment="1" applyProtection="1">
      <alignment horizontal="center" vertical="center" wrapText="1"/>
      <protection locked="0"/>
    </xf>
    <xf numFmtId="0" fontId="18" fillId="0" borderId="13" xfId="0" applyFont="1" applyBorder="1" applyAlignment="1" applyProtection="1">
      <alignment horizontal="center" vertical="center"/>
      <protection locked="0"/>
    </xf>
    <xf numFmtId="0" fontId="9" fillId="2" borderId="2" xfId="0" applyFont="1" applyFill="1" applyBorder="1" applyAlignment="1" applyProtection="1">
      <alignment horizontal="left" vertical="center" wrapText="1"/>
      <protection locked="0"/>
    </xf>
    <xf numFmtId="0" fontId="9" fillId="2" borderId="13" xfId="0" applyFont="1" applyFill="1" applyBorder="1" applyAlignment="1" applyProtection="1">
      <alignment horizontal="left" vertical="center"/>
      <protection locked="0"/>
    </xf>
    <xf numFmtId="0" fontId="18" fillId="0" borderId="13" xfId="0" applyFont="1" applyBorder="1" applyAlignment="1" applyProtection="1">
      <alignment horizontal="center" vertical="center" wrapText="1"/>
      <protection locked="0"/>
    </xf>
    <xf numFmtId="0" fontId="4" fillId="0" borderId="8" xfId="0" applyFont="1" applyBorder="1" applyAlignment="1" applyProtection="1">
      <alignment horizontal="left" vertical="center"/>
      <protection locked="0"/>
    </xf>
    <xf numFmtId="0" fontId="4" fillId="0" borderId="13"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21" fillId="2" borderId="2" xfId="0" applyFont="1" applyFill="1" applyBorder="1" applyAlignment="1" applyProtection="1">
      <alignment horizontal="center" vertical="center" wrapText="1"/>
      <protection locked="0"/>
    </xf>
    <xf numFmtId="0" fontId="21" fillId="2" borderId="13" xfId="0" applyFont="1" applyFill="1" applyBorder="1" applyAlignment="1" applyProtection="1">
      <alignment horizontal="center" vertical="center" wrapText="1"/>
      <protection locked="0"/>
    </xf>
    <xf numFmtId="0" fontId="3" fillId="5" borderId="2"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13" xfId="0" applyFont="1" applyFill="1" applyBorder="1" applyAlignment="1" applyProtection="1">
      <alignment horizontal="center" vertical="center" wrapText="1"/>
    </xf>
    <xf numFmtId="0" fontId="3" fillId="5" borderId="14" xfId="0" applyFont="1" applyFill="1" applyBorder="1" applyAlignment="1" applyProtection="1">
      <alignment horizontal="center" vertical="center" wrapText="1"/>
    </xf>
    <xf numFmtId="0" fontId="3" fillId="5" borderId="9"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20" fillId="0" borderId="5" xfId="2" applyBorder="1" applyAlignment="1" applyProtection="1">
      <alignment horizontal="center" vertical="center" wrapText="1"/>
    </xf>
    <xf numFmtId="0" fontId="20" fillId="0" borderId="5" xfId="2" applyBorder="1" applyAlignment="1" applyProtection="1">
      <alignment horizontal="center" vertical="center" wrapText="1"/>
      <protection locked="0"/>
    </xf>
    <xf numFmtId="0" fontId="20" fillId="0" borderId="6" xfId="2" applyBorder="1" applyAlignment="1" applyProtection="1">
      <alignment horizontal="center" vertical="center" wrapText="1"/>
      <protection locked="0"/>
    </xf>
    <xf numFmtId="0" fontId="4" fillId="0" borderId="6" xfId="0" applyFont="1" applyBorder="1" applyAlignment="1" applyProtection="1">
      <alignment horizontal="center" wrapText="1"/>
      <protection locked="0"/>
    </xf>
    <xf numFmtId="0" fontId="4" fillId="0" borderId="7" xfId="0" applyFont="1" applyBorder="1" applyAlignment="1" applyProtection="1">
      <alignment horizontal="center" wrapText="1"/>
      <protection locked="0"/>
    </xf>
    <xf numFmtId="0" fontId="4" fillId="0" borderId="5" xfId="0" applyFont="1" applyBorder="1" applyAlignment="1" applyProtection="1">
      <alignment horizontal="center" vertical="top" wrapText="1"/>
      <protection locked="0"/>
    </xf>
    <xf numFmtId="0" fontId="18" fillId="0" borderId="1" xfId="0" applyFont="1" applyBorder="1" applyAlignment="1" applyProtection="1">
      <alignment horizontal="center" vertical="center" wrapText="1"/>
      <protection locked="0"/>
    </xf>
    <xf numFmtId="0" fontId="18" fillId="0" borderId="8" xfId="0" applyFont="1" applyBorder="1" applyAlignment="1" applyProtection="1">
      <alignment horizontal="center" vertical="center" wrapText="1"/>
      <protection locked="0"/>
    </xf>
    <xf numFmtId="0" fontId="18" fillId="0" borderId="15" xfId="0" applyFont="1" applyBorder="1" applyAlignment="1" applyProtection="1">
      <alignment horizontal="center" vertical="center" wrapText="1"/>
      <protection locked="0"/>
    </xf>
    <xf numFmtId="17" fontId="0" fillId="0" borderId="2" xfId="0" applyNumberFormat="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18" fillId="0" borderId="8" xfId="0" applyFont="1" applyBorder="1" applyAlignment="1" applyProtection="1">
      <alignment horizontal="center" vertical="center"/>
      <protection locked="0"/>
    </xf>
    <xf numFmtId="0" fontId="18" fillId="0" borderId="15" xfId="0" applyFont="1" applyBorder="1" applyAlignment="1" applyProtection="1">
      <alignment horizontal="center" vertical="center"/>
      <protection locked="0"/>
    </xf>
    <xf numFmtId="0" fontId="30" fillId="2" borderId="2" xfId="0" applyFont="1" applyFill="1" applyBorder="1" applyAlignment="1" applyProtection="1">
      <alignment horizontal="center" vertical="center" wrapText="1"/>
      <protection locked="0"/>
    </xf>
    <xf numFmtId="0" fontId="30" fillId="2" borderId="13" xfId="0" applyFont="1" applyFill="1" applyBorder="1" applyAlignment="1" applyProtection="1">
      <alignment horizontal="center" vertical="center"/>
      <protection locked="0"/>
    </xf>
    <xf numFmtId="0" fontId="26" fillId="0" borderId="2" xfId="0" applyFont="1" applyBorder="1" applyAlignment="1" applyProtection="1">
      <alignment horizontal="center" vertical="top" wrapText="1"/>
      <protection locked="0"/>
    </xf>
    <xf numFmtId="0" fontId="26" fillId="0" borderId="13" xfId="0" applyFont="1" applyBorder="1" applyAlignment="1" applyProtection="1">
      <alignment horizontal="center" vertical="top" wrapText="1"/>
      <protection locked="0"/>
    </xf>
    <xf numFmtId="0" fontId="26" fillId="0" borderId="1" xfId="0" applyFont="1" applyBorder="1" applyAlignment="1" applyProtection="1">
      <alignment horizontal="center" vertical="center" wrapText="1"/>
      <protection locked="0"/>
    </xf>
    <xf numFmtId="0" fontId="26" fillId="0" borderId="8" xfId="0" applyFont="1" applyBorder="1" applyAlignment="1" applyProtection="1">
      <alignment horizontal="center" vertical="center" wrapText="1"/>
      <protection locked="0"/>
    </xf>
    <xf numFmtId="0" fontId="26" fillId="0" borderId="15"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13" xfId="0" applyFont="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18" fillId="2" borderId="1" xfId="0" applyFont="1" applyFill="1" applyBorder="1" applyAlignment="1" applyProtection="1">
      <alignment horizontal="center" vertical="center" wrapText="1"/>
      <protection locked="0"/>
    </xf>
    <xf numFmtId="0" fontId="18" fillId="2" borderId="8" xfId="0" applyFont="1" applyFill="1" applyBorder="1" applyAlignment="1" applyProtection="1">
      <alignment horizontal="center" vertical="center"/>
      <protection locked="0"/>
    </xf>
    <xf numFmtId="0" fontId="18" fillId="2" borderId="15" xfId="0" applyFont="1" applyFill="1" applyBorder="1" applyAlignment="1" applyProtection="1">
      <alignment horizontal="center" vertical="center"/>
      <protection locked="0"/>
    </xf>
    <xf numFmtId="0" fontId="18" fillId="0" borderId="5"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26" fillId="2" borderId="1" xfId="0" applyFont="1" applyFill="1" applyBorder="1" applyAlignment="1" applyProtection="1">
      <alignment horizontal="center" vertical="center" wrapText="1"/>
      <protection locked="0"/>
    </xf>
    <xf numFmtId="0" fontId="26" fillId="2" borderId="8" xfId="0" applyFont="1" applyFill="1" applyBorder="1" applyAlignment="1" applyProtection="1">
      <alignment horizontal="center" vertical="center" wrapText="1"/>
      <protection locked="0"/>
    </xf>
    <xf numFmtId="0" fontId="26" fillId="2" borderId="15" xfId="0" applyFont="1" applyFill="1" applyBorder="1" applyAlignment="1" applyProtection="1">
      <alignment horizontal="center" vertical="center" wrapText="1"/>
      <protection locked="0"/>
    </xf>
    <xf numFmtId="0" fontId="37" fillId="0" borderId="5" xfId="0" applyFont="1" applyBorder="1" applyAlignment="1" applyProtection="1">
      <alignment horizontal="center" vertical="center" wrapText="1"/>
      <protection locked="0"/>
    </xf>
    <xf numFmtId="0" fontId="37" fillId="0" borderId="6" xfId="0" applyFont="1" applyBorder="1" applyAlignment="1" applyProtection="1">
      <alignment horizontal="center" vertical="center"/>
      <protection locked="0"/>
    </xf>
    <xf numFmtId="0" fontId="37" fillId="0" borderId="12" xfId="0" applyFont="1" applyBorder="1" applyAlignment="1" applyProtection="1">
      <alignment horizontal="center" vertical="center"/>
      <protection locked="0"/>
    </xf>
    <xf numFmtId="0" fontId="37" fillId="0" borderId="7" xfId="0" applyFont="1" applyBorder="1" applyAlignment="1" applyProtection="1">
      <alignment horizontal="center" vertical="center"/>
      <protection locked="0"/>
    </xf>
    <xf numFmtId="0" fontId="37" fillId="0" borderId="5" xfId="0" applyFont="1" applyBorder="1" applyAlignment="1" applyProtection="1">
      <alignment horizontal="center" vertical="center"/>
      <protection locked="0"/>
    </xf>
    <xf numFmtId="14" fontId="37" fillId="0" borderId="6" xfId="0" applyNumberFormat="1" applyFont="1" applyBorder="1" applyAlignment="1" applyProtection="1">
      <alignment horizontal="center" vertical="center"/>
      <protection locked="0"/>
    </xf>
    <xf numFmtId="0" fontId="33" fillId="2" borderId="1" xfId="0" applyFont="1" applyFill="1" applyBorder="1" applyAlignment="1" applyProtection="1">
      <alignment horizontal="center" vertical="center" wrapText="1"/>
      <protection locked="0"/>
    </xf>
    <xf numFmtId="0" fontId="33" fillId="2" borderId="8" xfId="0" applyFont="1" applyFill="1" applyBorder="1" applyAlignment="1" applyProtection="1">
      <alignment horizontal="center" vertical="center" wrapText="1"/>
      <protection locked="0"/>
    </xf>
    <xf numFmtId="0" fontId="35" fillId="0" borderId="5" xfId="0" applyFont="1" applyFill="1" applyBorder="1" applyAlignment="1" applyProtection="1">
      <alignment horizontal="center" vertical="center"/>
    </xf>
    <xf numFmtId="0" fontId="35" fillId="0" borderId="1" xfId="0" applyFont="1" applyFill="1" applyBorder="1" applyAlignment="1" applyProtection="1">
      <alignment horizontal="center" vertical="center"/>
    </xf>
    <xf numFmtId="0" fontId="35" fillId="0" borderId="15" xfId="0" applyFont="1" applyBorder="1" applyAlignment="1" applyProtection="1">
      <alignment horizontal="center" vertical="center"/>
    </xf>
    <xf numFmtId="0" fontId="35" fillId="0" borderId="5" xfId="0" applyFont="1" applyBorder="1" applyAlignment="1" applyProtection="1">
      <alignment horizontal="center" vertical="center"/>
    </xf>
    <xf numFmtId="0" fontId="30" fillId="0" borderId="2" xfId="0" applyFont="1" applyBorder="1" applyAlignment="1" applyProtection="1">
      <alignment horizontal="center" vertical="center" wrapText="1"/>
      <protection locked="0"/>
    </xf>
    <xf numFmtId="0" fontId="30" fillId="0" borderId="13" xfId="0" applyFont="1" applyBorder="1" applyAlignment="1" applyProtection="1">
      <alignment horizontal="center" vertical="center"/>
      <protection locked="0"/>
    </xf>
    <xf numFmtId="17" fontId="30" fillId="0" borderId="2" xfId="0" applyNumberFormat="1" applyFont="1" applyBorder="1" applyAlignment="1" applyProtection="1">
      <alignment horizontal="center" vertical="center"/>
      <protection locked="0"/>
    </xf>
    <xf numFmtId="0" fontId="33" fillId="2" borderId="2" xfId="0" applyFont="1" applyFill="1" applyBorder="1" applyAlignment="1" applyProtection="1">
      <alignment vertical="center" wrapText="1"/>
      <protection locked="0"/>
    </xf>
    <xf numFmtId="0" fontId="33" fillId="2" borderId="13" xfId="0" applyFont="1" applyFill="1" applyBorder="1" applyAlignment="1" applyProtection="1">
      <alignment vertical="center" wrapText="1"/>
      <protection locked="0"/>
    </xf>
    <xf numFmtId="0" fontId="30" fillId="2" borderId="2" xfId="0" applyFont="1" applyFill="1" applyBorder="1" applyAlignment="1" applyProtection="1">
      <alignment horizontal="left" vertical="center" wrapText="1"/>
      <protection locked="0"/>
    </xf>
    <xf numFmtId="0" fontId="30" fillId="2" borderId="13" xfId="0" applyFont="1" applyFill="1" applyBorder="1" applyAlignment="1" applyProtection="1">
      <alignment horizontal="left" vertical="center"/>
      <protection locked="0"/>
    </xf>
    <xf numFmtId="14" fontId="30" fillId="0" borderId="2" xfId="0" applyNumberFormat="1" applyFont="1" applyBorder="1" applyAlignment="1" applyProtection="1">
      <alignment horizontal="center" vertical="center" wrapText="1"/>
      <protection locked="0"/>
    </xf>
    <xf numFmtId="0" fontId="30" fillId="0" borderId="13" xfId="0" applyFont="1" applyBorder="1" applyAlignment="1" applyProtection="1">
      <alignment horizontal="center" vertical="center" wrapText="1"/>
      <protection locked="0"/>
    </xf>
    <xf numFmtId="0" fontId="26" fillId="0" borderId="1" xfId="0" applyFont="1" applyBorder="1" applyAlignment="1" applyProtection="1">
      <alignment horizontal="center" vertical="center" textRotation="90" wrapText="1"/>
      <protection locked="0"/>
    </xf>
    <xf numFmtId="0" fontId="26" fillId="0" borderId="8" xfId="0" applyFont="1" applyBorder="1" applyAlignment="1" applyProtection="1">
      <alignment horizontal="center" vertical="center" textRotation="90" wrapText="1"/>
      <protection locked="0"/>
    </xf>
    <xf numFmtId="0" fontId="18" fillId="0" borderId="3" xfId="0" applyFont="1" applyBorder="1" applyAlignment="1" applyProtection="1">
      <alignment horizontal="center" vertical="center" wrapText="1"/>
    </xf>
    <xf numFmtId="0" fontId="18" fillId="0" borderId="0" xfId="0" applyFont="1" applyBorder="1" applyAlignment="1" applyProtection="1">
      <alignment horizontal="center" vertical="center" wrapText="1"/>
    </xf>
    <xf numFmtId="0" fontId="36" fillId="10" borderId="3" xfId="0" applyFont="1" applyFill="1" applyBorder="1" applyAlignment="1" applyProtection="1">
      <alignment horizontal="center" vertical="center" wrapText="1"/>
    </xf>
    <xf numFmtId="0" fontId="36" fillId="10" borderId="0" xfId="0" applyFont="1" applyFill="1" applyBorder="1" applyAlignment="1" applyProtection="1">
      <alignment horizontal="center" vertical="center" wrapText="1"/>
    </xf>
    <xf numFmtId="0" fontId="26" fillId="0" borderId="2"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0" fontId="26" fillId="0" borderId="9" xfId="0" applyFont="1" applyBorder="1" applyAlignment="1" applyProtection="1">
      <alignment horizontal="center" vertical="center" wrapText="1"/>
    </xf>
    <xf numFmtId="1" fontId="26" fillId="0" borderId="2" xfId="0" applyNumberFormat="1" applyFont="1" applyBorder="1" applyAlignment="1" applyProtection="1">
      <alignment horizontal="center" vertical="center" wrapText="1"/>
    </xf>
    <xf numFmtId="1" fontId="26" fillId="0" borderId="13" xfId="0" applyNumberFormat="1" applyFont="1" applyBorder="1" applyAlignment="1" applyProtection="1">
      <alignment horizontal="center" vertical="center" wrapText="1"/>
    </xf>
    <xf numFmtId="1" fontId="26" fillId="0" borderId="9" xfId="0" applyNumberFormat="1" applyFont="1" applyBorder="1" applyAlignment="1" applyProtection="1">
      <alignment horizontal="center" vertical="center" wrapText="1"/>
    </xf>
    <xf numFmtId="0" fontId="26" fillId="0" borderId="5" xfId="0" applyFont="1" applyBorder="1" applyAlignment="1" applyProtection="1">
      <alignment horizontal="center" vertical="center" wrapText="1"/>
      <protection locked="0"/>
    </xf>
    <xf numFmtId="0" fontId="18" fillId="0" borderId="0" xfId="0" applyFont="1" applyAlignment="1" applyProtection="1">
      <alignment horizontal="center" vertical="center"/>
    </xf>
    <xf numFmtId="0" fontId="33" fillId="0" borderId="2" xfId="0" applyFont="1" applyBorder="1" applyAlignment="1" applyProtection="1">
      <alignment horizontal="left" vertical="center" wrapText="1"/>
      <protection locked="0"/>
    </xf>
    <xf numFmtId="0" fontId="33" fillId="0" borderId="13" xfId="0" applyFont="1" applyBorder="1" applyAlignment="1" applyProtection="1">
      <alignment horizontal="left" vertical="center" wrapText="1"/>
      <protection locked="0"/>
    </xf>
    <xf numFmtId="0" fontId="30" fillId="2" borderId="13" xfId="0" applyFont="1" applyFill="1" applyBorder="1" applyAlignment="1" applyProtection="1">
      <alignment horizontal="left" vertical="center" wrapText="1"/>
      <protection locked="0"/>
    </xf>
    <xf numFmtId="0" fontId="30" fillId="0" borderId="2" xfId="0" applyFont="1" applyBorder="1" applyAlignment="1" applyProtection="1">
      <alignment horizontal="left" vertical="center" wrapText="1"/>
      <protection locked="0"/>
    </xf>
    <xf numFmtId="0" fontId="30" fillId="0" borderId="13" xfId="0" applyFont="1" applyBorder="1" applyAlignment="1" applyProtection="1">
      <alignment horizontal="left" vertical="center" wrapText="1"/>
      <protection locked="0"/>
    </xf>
    <xf numFmtId="0" fontId="33" fillId="2" borderId="2" xfId="0" applyFont="1" applyFill="1" applyBorder="1" applyAlignment="1" applyProtection="1">
      <alignment horizontal="left" vertical="center" wrapText="1"/>
      <protection locked="0"/>
    </xf>
    <xf numFmtId="0" fontId="33" fillId="0" borderId="13" xfId="0" applyFont="1" applyBorder="1" applyAlignment="1" applyProtection="1">
      <alignment horizontal="left" vertical="center"/>
      <protection locked="0"/>
    </xf>
    <xf numFmtId="0" fontId="26" fillId="0" borderId="5" xfId="0" applyFont="1" applyFill="1" applyBorder="1" applyAlignment="1" applyProtection="1">
      <alignment horizontal="center" vertical="center" wrapText="1"/>
      <protection locked="0"/>
    </xf>
    <xf numFmtId="0" fontId="26" fillId="0" borderId="1" xfId="0" applyFont="1" applyFill="1" applyBorder="1" applyAlignment="1" applyProtection="1">
      <alignment horizontal="center" vertical="center" wrapText="1"/>
      <protection locked="0"/>
    </xf>
    <xf numFmtId="0" fontId="33" fillId="2" borderId="5" xfId="0" applyFont="1" applyFill="1" applyBorder="1" applyAlignment="1" applyProtection="1">
      <alignment vertical="center" wrapText="1"/>
      <protection locked="0"/>
    </xf>
    <xf numFmtId="0" fontId="30" fillId="2" borderId="5" xfId="0" applyFont="1" applyFill="1" applyBorder="1" applyAlignment="1" applyProtection="1">
      <alignment vertical="center"/>
      <protection locked="0"/>
    </xf>
    <xf numFmtId="0" fontId="30" fillId="2" borderId="1" xfId="0" applyFont="1" applyFill="1" applyBorder="1" applyAlignment="1" applyProtection="1">
      <alignment vertical="center"/>
      <protection locked="0"/>
    </xf>
    <xf numFmtId="0" fontId="30" fillId="2" borderId="13" xfId="0" applyFont="1" applyFill="1" applyBorder="1" applyAlignment="1" applyProtection="1">
      <alignment horizontal="center" vertical="center" wrapText="1"/>
      <protection locked="0"/>
    </xf>
    <xf numFmtId="0" fontId="33" fillId="2" borderId="2" xfId="0" applyFont="1" applyFill="1" applyBorder="1" applyAlignment="1" applyProtection="1">
      <alignment horizontal="center" vertical="center" wrapText="1"/>
      <protection locked="0"/>
    </xf>
    <xf numFmtId="0" fontId="33" fillId="2" borderId="13" xfId="0" applyFont="1" applyFill="1" applyBorder="1" applyAlignment="1" applyProtection="1">
      <alignment horizontal="center" vertical="center" wrapText="1"/>
      <protection locked="0"/>
    </xf>
    <xf numFmtId="0" fontId="34" fillId="2" borderId="8" xfId="0" applyFont="1" applyFill="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32" fillId="0" borderId="8" xfId="0" applyFont="1" applyBorder="1" applyAlignment="1" applyProtection="1">
      <alignment horizontal="center" vertical="center" wrapText="1"/>
      <protection locked="0"/>
    </xf>
    <xf numFmtId="0" fontId="32" fillId="0" borderId="15" xfId="0" applyFont="1" applyBorder="1" applyAlignment="1" applyProtection="1">
      <alignment horizontal="center" vertical="center" wrapText="1"/>
      <protection locked="0"/>
    </xf>
    <xf numFmtId="0" fontId="30" fillId="0" borderId="5" xfId="0" applyFont="1" applyBorder="1" applyAlignment="1" applyProtection="1">
      <alignment horizontal="left" vertical="center" wrapText="1"/>
      <protection locked="0"/>
    </xf>
    <xf numFmtId="0" fontId="30" fillId="0" borderId="5" xfId="0" applyFont="1" applyBorder="1" applyAlignment="1" applyProtection="1">
      <alignment horizontal="left" vertical="center"/>
      <protection locked="0"/>
    </xf>
    <xf numFmtId="0" fontId="30" fillId="0" borderId="1" xfId="0" applyFont="1" applyBorder="1" applyAlignment="1" applyProtection="1">
      <alignment horizontal="left" vertical="center"/>
      <protection locked="0"/>
    </xf>
    <xf numFmtId="0" fontId="30" fillId="0" borderId="5"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protection locked="0"/>
    </xf>
    <xf numFmtId="0" fontId="30" fillId="0" borderId="1" xfId="0" applyFont="1" applyBorder="1" applyAlignment="1" applyProtection="1">
      <alignment horizontal="center" vertical="center"/>
      <protection locked="0"/>
    </xf>
    <xf numFmtId="0" fontId="33" fillId="2" borderId="1" xfId="0" applyFont="1" applyFill="1" applyBorder="1" applyAlignment="1" applyProtection="1">
      <alignment vertical="center" wrapText="1"/>
      <protection locked="0"/>
    </xf>
    <xf numFmtId="0" fontId="30" fillId="2" borderId="5" xfId="0" applyFont="1" applyFill="1" applyBorder="1" applyAlignment="1" applyProtection="1">
      <alignment vertical="center" wrapText="1"/>
      <protection locked="0"/>
    </xf>
    <xf numFmtId="0" fontId="33" fillId="2" borderId="5" xfId="0" applyFont="1" applyFill="1" applyBorder="1" applyAlignment="1" applyProtection="1">
      <alignment horizontal="left" vertical="center" wrapText="1"/>
      <protection locked="0"/>
    </xf>
    <xf numFmtId="0" fontId="30" fillId="2" borderId="5" xfId="0" applyFont="1" applyFill="1" applyBorder="1" applyAlignment="1" applyProtection="1">
      <alignment horizontal="left" vertical="center"/>
      <protection locked="0"/>
    </xf>
    <xf numFmtId="0" fontId="30" fillId="2" borderId="1" xfId="0" applyFont="1" applyFill="1" applyBorder="1" applyAlignment="1" applyProtection="1">
      <alignment horizontal="left" vertical="center"/>
      <protection locked="0"/>
    </xf>
    <xf numFmtId="0" fontId="34" fillId="2" borderId="5" xfId="0" applyFont="1" applyFill="1" applyBorder="1" applyAlignment="1" applyProtection="1">
      <alignment horizontal="left" vertical="center" wrapText="1"/>
      <protection locked="0"/>
    </xf>
    <xf numFmtId="0" fontId="33" fillId="2" borderId="5" xfId="0" applyFont="1" applyFill="1" applyBorder="1" applyAlignment="1" applyProtection="1">
      <alignment vertical="center"/>
      <protection locked="0"/>
    </xf>
    <xf numFmtId="0" fontId="33" fillId="2" borderId="1" xfId="0" applyFont="1" applyFill="1" applyBorder="1" applyAlignment="1" applyProtection="1">
      <alignment vertical="center"/>
      <protection locked="0"/>
    </xf>
    <xf numFmtId="0" fontId="33" fillId="2" borderId="13" xfId="0" applyFont="1" applyFill="1" applyBorder="1" applyAlignment="1" applyProtection="1">
      <alignment horizontal="left" vertical="center" wrapText="1"/>
      <protection locked="0"/>
    </xf>
    <xf numFmtId="0" fontId="4" fillId="0" borderId="4" xfId="0" applyFont="1" applyBorder="1" applyAlignment="1" applyProtection="1">
      <alignment horizontal="center" vertical="center"/>
    </xf>
    <xf numFmtId="0" fontId="4" fillId="0" borderId="13" xfId="0" applyFont="1" applyBorder="1" applyAlignment="1" applyProtection="1">
      <alignment horizontal="center" vertical="center"/>
    </xf>
    <xf numFmtId="0" fontId="4" fillId="0" borderId="14" xfId="0" applyFont="1" applyBorder="1" applyAlignment="1" applyProtection="1">
      <alignment horizontal="center" vertical="center"/>
    </xf>
    <xf numFmtId="0" fontId="4" fillId="0" borderId="9" xfId="0" applyFont="1" applyBorder="1" applyAlignment="1" applyProtection="1">
      <alignment horizontal="center" vertical="center"/>
    </xf>
    <xf numFmtId="0" fontId="4" fillId="0" borderId="11" xfId="0" applyFont="1" applyBorder="1" applyAlignment="1" applyProtection="1">
      <alignment horizontal="center" vertical="center"/>
    </xf>
    <xf numFmtId="0" fontId="9" fillId="2" borderId="5" xfId="0" applyFont="1" applyFill="1" applyBorder="1" applyAlignment="1" applyProtection="1">
      <alignment horizontal="center" vertical="center"/>
    </xf>
    <xf numFmtId="49" fontId="4" fillId="0" borderId="6" xfId="0" applyNumberFormat="1" applyFont="1" applyBorder="1" applyAlignment="1" applyProtection="1">
      <alignment horizontal="center" vertical="center" wrapText="1"/>
      <protection locked="0"/>
    </xf>
    <xf numFmtId="49" fontId="4" fillId="0" borderId="7" xfId="0" applyNumberFormat="1" applyFont="1" applyBorder="1" applyAlignment="1" applyProtection="1">
      <alignment horizontal="center" vertical="center" wrapText="1"/>
      <protection locked="0"/>
    </xf>
    <xf numFmtId="0" fontId="4" fillId="0" borderId="2" xfId="0" applyFont="1" applyBorder="1" applyAlignment="1" applyProtection="1">
      <alignment horizontal="center" vertical="center"/>
      <protection locked="0"/>
    </xf>
    <xf numFmtId="17" fontId="4" fillId="0" borderId="1" xfId="0" applyNumberFormat="1" applyFont="1" applyBorder="1" applyAlignment="1" applyProtection="1">
      <alignment horizontal="center" vertical="center"/>
      <protection locked="0"/>
    </xf>
    <xf numFmtId="17" fontId="4" fillId="0" borderId="8" xfId="0" applyNumberFormat="1" applyFont="1" applyBorder="1" applyAlignment="1" applyProtection="1">
      <alignment horizontal="center" vertical="center"/>
      <protection locked="0"/>
    </xf>
    <xf numFmtId="17" fontId="4" fillId="0" borderId="15" xfId="0" applyNumberFormat="1" applyFont="1" applyBorder="1" applyAlignment="1" applyProtection="1">
      <alignment horizontal="center" vertical="center"/>
      <protection locked="0"/>
    </xf>
    <xf numFmtId="0" fontId="9" fillId="0" borderId="8" xfId="0" applyFont="1" applyBorder="1" applyAlignment="1" applyProtection="1">
      <alignment horizontal="center" vertical="center" wrapText="1"/>
      <protection locked="0"/>
    </xf>
    <xf numFmtId="0" fontId="9" fillId="0" borderId="15" xfId="0" applyFont="1" applyBorder="1" applyAlignment="1" applyProtection="1">
      <alignment horizontal="center" vertical="center" wrapText="1"/>
      <protection locked="0"/>
    </xf>
    <xf numFmtId="0" fontId="9" fillId="0" borderId="2" xfId="0" applyFont="1" applyBorder="1" applyAlignment="1" applyProtection="1">
      <alignment horizontal="left" vertical="center" wrapText="1"/>
      <protection locked="0"/>
    </xf>
    <xf numFmtId="0" fontId="9" fillId="0" borderId="13" xfId="0" applyFont="1" applyBorder="1" applyAlignment="1" applyProtection="1">
      <alignment horizontal="left" vertical="center"/>
      <protection locked="0"/>
    </xf>
    <xf numFmtId="0" fontId="3" fillId="2" borderId="1"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15"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left" vertical="center" wrapText="1"/>
      <protection locked="0"/>
    </xf>
    <xf numFmtId="0" fontId="9" fillId="0" borderId="13" xfId="0" applyFont="1" applyFill="1" applyBorder="1" applyAlignment="1" applyProtection="1">
      <alignment horizontal="left" vertical="center" wrapText="1"/>
      <protection locked="0"/>
    </xf>
    <xf numFmtId="0" fontId="2" fillId="0" borderId="6"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9" fillId="0" borderId="6" xfId="0" applyFont="1" applyBorder="1" applyAlignment="1" applyProtection="1">
      <alignment horizontal="center" vertical="center"/>
    </xf>
    <xf numFmtId="0" fontId="9" fillId="0" borderId="12" xfId="0" applyFont="1" applyBorder="1" applyAlignment="1" applyProtection="1">
      <alignment horizontal="center" vertical="center"/>
    </xf>
    <xf numFmtId="0" fontId="9" fillId="0" borderId="7" xfId="0" applyFont="1" applyBorder="1" applyAlignment="1" applyProtection="1">
      <alignment horizontal="center" vertical="center"/>
    </xf>
    <xf numFmtId="0" fontId="5" fillId="0" borderId="6" xfId="0" applyFont="1" applyBorder="1" applyAlignment="1" applyProtection="1">
      <alignment horizontal="left" vertical="center" wrapText="1"/>
    </xf>
    <xf numFmtId="0" fontId="5" fillId="0" borderId="12" xfId="0" applyFont="1" applyBorder="1" applyAlignment="1" applyProtection="1">
      <alignment horizontal="left" vertical="center" wrapText="1"/>
    </xf>
    <xf numFmtId="0" fontId="5" fillId="0" borderId="7" xfId="0" applyFont="1" applyBorder="1" applyAlignment="1" applyProtection="1">
      <alignment horizontal="left" vertical="center" wrapText="1"/>
    </xf>
    <xf numFmtId="0" fontId="25" fillId="0" borderId="6" xfId="0" applyFont="1" applyBorder="1" applyAlignment="1" applyProtection="1">
      <alignment horizontal="center" vertical="center"/>
    </xf>
    <xf numFmtId="0" fontId="25" fillId="0" borderId="12" xfId="0" applyFont="1" applyBorder="1" applyAlignment="1" applyProtection="1">
      <alignment horizontal="center" vertical="center"/>
    </xf>
    <xf numFmtId="0" fontId="25" fillId="0" borderId="7" xfId="0" applyFont="1" applyBorder="1" applyAlignment="1" applyProtection="1">
      <alignment horizontal="center" vertical="center"/>
    </xf>
    <xf numFmtId="0" fontId="25" fillId="0" borderId="6" xfId="0" applyFont="1" applyBorder="1" applyAlignment="1" applyProtection="1">
      <alignment horizontal="center" vertical="center" wrapText="1"/>
    </xf>
    <xf numFmtId="0" fontId="25" fillId="0" borderId="12" xfId="0" applyFont="1" applyBorder="1" applyAlignment="1" applyProtection="1">
      <alignment horizontal="center" vertical="center" wrapText="1"/>
    </xf>
    <xf numFmtId="0" fontId="25" fillId="0" borderId="7" xfId="0" applyFont="1" applyBorder="1" applyAlignment="1" applyProtection="1">
      <alignment horizontal="center" vertical="center" wrapText="1"/>
    </xf>
    <xf numFmtId="1" fontId="4" fillId="0" borderId="6" xfId="0" applyNumberFormat="1" applyFont="1" applyBorder="1" applyAlignment="1" applyProtection="1">
      <alignment horizontal="center" vertical="center" wrapText="1"/>
      <protection locked="0"/>
    </xf>
    <xf numFmtId="1" fontId="4" fillId="0" borderId="7" xfId="0" applyNumberFormat="1" applyFont="1" applyBorder="1" applyAlignment="1" applyProtection="1">
      <alignment horizontal="center" vertical="center" wrapText="1"/>
      <protection locked="0"/>
    </xf>
    <xf numFmtId="0" fontId="4" fillId="0" borderId="2" xfId="0" applyFont="1" applyBorder="1" applyAlignment="1" applyProtection="1">
      <alignment horizontal="center"/>
      <protection locked="0"/>
    </xf>
    <xf numFmtId="0" fontId="4" fillId="0" borderId="13" xfId="0" applyFont="1" applyBorder="1" applyAlignment="1" applyProtection="1">
      <alignment horizontal="center"/>
      <protection locked="0"/>
    </xf>
    <xf numFmtId="0" fontId="4" fillId="0" borderId="1" xfId="0" applyFont="1" applyBorder="1" applyAlignment="1" applyProtection="1">
      <alignment horizontal="center"/>
      <protection locked="0"/>
    </xf>
    <xf numFmtId="0" fontId="4" fillId="0" borderId="8" xfId="0" applyFont="1" applyBorder="1" applyAlignment="1" applyProtection="1">
      <alignment horizontal="center"/>
      <protection locked="0"/>
    </xf>
    <xf numFmtId="0" fontId="33" fillId="0" borderId="1" xfId="0" applyFont="1" applyBorder="1" applyAlignment="1" applyProtection="1">
      <alignment horizontal="center" vertical="center" textRotation="90" wrapText="1"/>
      <protection locked="0"/>
    </xf>
    <xf numFmtId="0" fontId="33" fillId="0" borderId="8" xfId="0" applyFont="1" applyBorder="1" applyAlignment="1" applyProtection="1">
      <alignment horizontal="center" vertical="center" textRotation="90" wrapText="1"/>
      <protection locked="0"/>
    </xf>
    <xf numFmtId="0" fontId="9" fillId="0" borderId="2" xfId="0" applyFont="1" applyBorder="1" applyAlignment="1" applyProtection="1">
      <alignment horizontal="center"/>
      <protection locked="0"/>
    </xf>
    <xf numFmtId="0" fontId="9" fillId="0" borderId="13" xfId="0" applyFont="1" applyBorder="1" applyAlignment="1" applyProtection="1">
      <alignment horizontal="center"/>
      <protection locked="0"/>
    </xf>
    <xf numFmtId="0" fontId="3" fillId="0" borderId="1" xfId="0" applyFont="1" applyBorder="1" applyAlignment="1" applyProtection="1">
      <alignment horizontal="center" vertical="top" wrapText="1"/>
      <protection locked="0"/>
    </xf>
    <xf numFmtId="0" fontId="3" fillId="0" borderId="8" xfId="0" applyFont="1" applyBorder="1" applyAlignment="1" applyProtection="1">
      <alignment horizontal="center" vertical="top" wrapText="1"/>
      <protection locked="0"/>
    </xf>
    <xf numFmtId="0" fontId="3" fillId="0" borderId="15" xfId="0" applyFont="1" applyBorder="1" applyAlignment="1" applyProtection="1">
      <alignment horizontal="center" vertical="top" wrapText="1"/>
      <protection locked="0"/>
    </xf>
    <xf numFmtId="0" fontId="4" fillId="0" borderId="5" xfId="0" applyFont="1" applyBorder="1" applyAlignment="1" applyProtection="1">
      <alignment horizontal="left" vertical="top"/>
      <protection locked="0"/>
    </xf>
    <xf numFmtId="0" fontId="4" fillId="0" borderId="1" xfId="0" applyFont="1" applyBorder="1" applyAlignment="1" applyProtection="1">
      <alignment horizontal="left" vertical="top"/>
      <protection locked="0"/>
    </xf>
    <xf numFmtId="0" fontId="4" fillId="2" borderId="2"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3" fillId="0" borderId="5" xfId="0" applyFont="1" applyBorder="1" applyAlignment="1" applyProtection="1">
      <alignment horizontal="center" wrapText="1"/>
    </xf>
    <xf numFmtId="0" fontId="3" fillId="3" borderId="8" xfId="0" applyFont="1" applyFill="1" applyBorder="1" applyAlignment="1" applyProtection="1">
      <alignment horizontal="center" vertical="center"/>
    </xf>
    <xf numFmtId="0" fontId="3" fillId="3" borderId="15" xfId="0" applyFont="1" applyFill="1" applyBorder="1" applyAlignment="1" applyProtection="1">
      <alignment horizontal="center" vertical="center"/>
    </xf>
    <xf numFmtId="0" fontId="9" fillId="0" borderId="2" xfId="0" applyFont="1" applyBorder="1" applyAlignment="1" applyProtection="1">
      <alignment horizontal="center" vertical="center" wrapText="1"/>
      <protection locked="0"/>
    </xf>
    <xf numFmtId="0" fontId="9" fillId="0" borderId="13" xfId="0" applyFont="1" applyBorder="1" applyAlignment="1" applyProtection="1">
      <alignment horizontal="center" vertical="center"/>
      <protection locked="0"/>
    </xf>
    <xf numFmtId="0" fontId="3" fillId="2" borderId="5" xfId="0" applyFont="1" applyFill="1" applyBorder="1" applyAlignment="1" applyProtection="1">
      <alignment horizontal="left" vertical="center"/>
      <protection locked="0"/>
    </xf>
    <xf numFmtId="14" fontId="38" fillId="11" borderId="5" xfId="0" applyNumberFormat="1" applyFont="1" applyFill="1" applyBorder="1" applyAlignment="1" applyProtection="1">
      <alignment horizontal="center" vertical="center"/>
      <protection locked="0"/>
    </xf>
    <xf numFmtId="0" fontId="38" fillId="11"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xf>
    <xf numFmtId="0" fontId="4" fillId="2" borderId="12" xfId="0" applyFont="1" applyFill="1" applyBorder="1" applyAlignment="1" applyProtection="1">
      <alignment horizontal="center"/>
    </xf>
    <xf numFmtId="0" fontId="4" fillId="2" borderId="7" xfId="0" applyFont="1" applyFill="1" applyBorder="1" applyAlignment="1" applyProtection="1">
      <alignment horizontal="center"/>
    </xf>
    <xf numFmtId="0" fontId="2" fillId="2" borderId="6" xfId="0" applyFont="1" applyFill="1" applyBorder="1" applyAlignment="1" applyProtection="1">
      <alignment horizontal="center" vertical="center"/>
    </xf>
    <xf numFmtId="0" fontId="2" fillId="2" borderId="7" xfId="0" applyFont="1" applyFill="1" applyBorder="1" applyAlignment="1" applyProtection="1">
      <alignment horizontal="center" vertical="center"/>
    </xf>
    <xf numFmtId="0" fontId="3" fillId="0" borderId="5" xfId="0" applyFont="1" applyBorder="1" applyAlignment="1" applyProtection="1">
      <alignment horizontal="center"/>
    </xf>
    <xf numFmtId="0" fontId="3" fillId="0" borderId="6" xfId="0" applyFont="1" applyBorder="1" applyAlignment="1" applyProtection="1">
      <alignment horizontal="center"/>
    </xf>
    <xf numFmtId="0" fontId="3" fillId="0" borderId="12" xfId="0" applyFont="1" applyBorder="1" applyAlignment="1" applyProtection="1">
      <alignment horizontal="center"/>
    </xf>
    <xf numFmtId="0" fontId="3" fillId="0" borderId="7" xfId="0" applyFont="1" applyBorder="1" applyAlignment="1" applyProtection="1">
      <alignment horizontal="center"/>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13"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4" xfId="0" applyFont="1" applyBorder="1" applyAlignment="1" applyProtection="1">
      <alignment horizontal="center" vertical="center"/>
    </xf>
    <xf numFmtId="0" fontId="3" fillId="0" borderId="9" xfId="0" applyFont="1" applyBorder="1" applyAlignment="1" applyProtection="1">
      <alignment horizontal="center" vertical="center"/>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5" fillId="3" borderId="1"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0" fontId="5" fillId="3" borderId="15" xfId="0" applyFont="1" applyFill="1" applyBorder="1" applyAlignment="1" applyProtection="1">
      <alignment horizontal="center" vertical="center" wrapText="1"/>
    </xf>
    <xf numFmtId="0" fontId="3" fillId="0" borderId="15" xfId="0" applyFont="1" applyBorder="1" applyAlignment="1" applyProtection="1">
      <alignment horizontal="center"/>
    </xf>
    <xf numFmtId="0" fontId="3" fillId="0" borderId="15" xfId="0" applyFont="1" applyBorder="1" applyAlignment="1" applyProtection="1">
      <alignment horizontal="center" vertical="center"/>
    </xf>
    <xf numFmtId="0" fontId="3" fillId="0" borderId="5" xfId="0" applyFont="1" applyBorder="1" applyAlignment="1" applyProtection="1">
      <alignment horizontal="center" vertical="center"/>
    </xf>
    <xf numFmtId="0" fontId="5" fillId="3" borderId="15" xfId="0" applyFont="1" applyFill="1" applyBorder="1" applyAlignment="1" applyProtection="1">
      <alignment horizontal="center" vertical="center"/>
    </xf>
    <xf numFmtId="0" fontId="5" fillId="3" borderId="5" xfId="0" applyFont="1" applyFill="1" applyBorder="1" applyAlignment="1" applyProtection="1">
      <alignment horizontal="center" vertical="center"/>
    </xf>
    <xf numFmtId="0" fontId="9" fillId="0" borderId="5" xfId="0" applyFont="1" applyBorder="1" applyAlignment="1" applyProtection="1">
      <alignment horizontal="center" vertical="center" wrapText="1"/>
    </xf>
    <xf numFmtId="0" fontId="40" fillId="0" borderId="5" xfId="2" applyFont="1" applyBorder="1" applyAlignment="1" applyProtection="1">
      <alignment horizontal="center" vertical="center" wrapText="1"/>
      <protection locked="0"/>
    </xf>
    <xf numFmtId="1" fontId="18" fillId="0" borderId="6" xfId="0" applyNumberFormat="1" applyFont="1" applyBorder="1" applyAlignment="1" applyProtection="1">
      <alignment horizontal="center" vertical="center" wrapText="1"/>
      <protection locked="0"/>
    </xf>
    <xf numFmtId="1" fontId="18" fillId="0" borderId="7" xfId="0" applyNumberFormat="1" applyFont="1" applyBorder="1" applyAlignment="1" applyProtection="1">
      <alignment horizontal="center" vertical="center" wrapText="1"/>
      <protection locked="0"/>
    </xf>
    <xf numFmtId="14" fontId="18" fillId="0" borderId="6" xfId="0" applyNumberFormat="1" applyFont="1" applyBorder="1" applyAlignment="1" applyProtection="1">
      <alignment horizontal="center"/>
      <protection locked="0"/>
    </xf>
    <xf numFmtId="0" fontId="18" fillId="0" borderId="12" xfId="0" applyFont="1" applyBorder="1" applyAlignment="1" applyProtection="1">
      <alignment horizontal="center"/>
      <protection locked="0"/>
    </xf>
    <xf numFmtId="0" fontId="18" fillId="0" borderId="7" xfId="0" applyFont="1" applyBorder="1" applyAlignment="1" applyProtection="1">
      <alignment horizontal="center"/>
      <protection locked="0"/>
    </xf>
    <xf numFmtId="0" fontId="18" fillId="0" borderId="5" xfId="0" applyFont="1" applyBorder="1" applyAlignment="1" applyProtection="1">
      <alignment horizontal="center"/>
      <protection locked="0"/>
    </xf>
    <xf numFmtId="1" fontId="18" fillId="0" borderId="6" xfId="0" applyNumberFormat="1" applyFont="1" applyBorder="1" applyAlignment="1" applyProtection="1">
      <alignment horizontal="center" vertical="top" wrapText="1"/>
      <protection locked="0"/>
    </xf>
    <xf numFmtId="1" fontId="18" fillId="0" borderId="7" xfId="0" applyNumberFormat="1" applyFont="1" applyBorder="1" applyAlignment="1" applyProtection="1">
      <alignment horizontal="center" vertical="top" wrapText="1"/>
      <protection locked="0"/>
    </xf>
    <xf numFmtId="0" fontId="4" fillId="0" borderId="3" xfId="0" applyFont="1" applyBorder="1" applyAlignment="1" applyProtection="1">
      <alignment horizontal="center"/>
      <protection locked="0"/>
    </xf>
    <xf numFmtId="0" fontId="4" fillId="0" borderId="4" xfId="0" applyFont="1" applyBorder="1" applyAlignment="1" applyProtection="1">
      <alignment horizontal="center"/>
      <protection locked="0"/>
    </xf>
    <xf numFmtId="0" fontId="18" fillId="0" borderId="5" xfId="0" applyFont="1" applyBorder="1" applyAlignment="1" applyProtection="1">
      <alignment horizontal="center" vertical="top" wrapText="1"/>
      <protection locked="0"/>
    </xf>
    <xf numFmtId="0" fontId="9" fillId="0" borderId="13" xfId="0" applyFont="1" applyBorder="1" applyAlignment="1" applyProtection="1">
      <alignment horizontal="center" vertical="center" wrapText="1"/>
      <protection locked="0"/>
    </xf>
    <xf numFmtId="0" fontId="4" fillId="0" borderId="15" xfId="0" applyFont="1" applyBorder="1" applyAlignment="1" applyProtection="1">
      <alignment horizontal="left" vertical="center"/>
      <protection locked="0"/>
    </xf>
    <xf numFmtId="0" fontId="19" fillId="0" borderId="1" xfId="0" applyFont="1" applyBorder="1" applyAlignment="1" applyProtection="1">
      <alignment horizontal="center" vertical="center" wrapText="1"/>
      <protection locked="0"/>
    </xf>
    <xf numFmtId="0" fontId="19" fillId="0" borderId="8" xfId="0" applyFont="1" applyBorder="1" applyAlignment="1" applyProtection="1">
      <alignment horizontal="center" vertical="center"/>
      <protection locked="0"/>
    </xf>
    <xf numFmtId="0" fontId="19" fillId="0" borderId="15" xfId="0" applyFont="1" applyBorder="1" applyAlignment="1" applyProtection="1">
      <alignment horizontal="center" vertical="center"/>
      <protection locked="0"/>
    </xf>
    <xf numFmtId="0" fontId="5" fillId="0" borderId="8" xfId="0" applyFont="1" applyFill="1" applyBorder="1" applyAlignment="1" applyProtection="1">
      <alignment horizontal="center" vertical="center"/>
    </xf>
    <xf numFmtId="0" fontId="5" fillId="0" borderId="15" xfId="0" applyFont="1" applyFill="1" applyBorder="1" applyAlignment="1" applyProtection="1">
      <alignment horizontal="center" vertical="center"/>
    </xf>
    <xf numFmtId="0" fontId="5" fillId="0" borderId="1" xfId="0" applyFont="1" applyBorder="1" applyAlignment="1" applyProtection="1">
      <alignment horizontal="center" vertical="center"/>
    </xf>
    <xf numFmtId="0" fontId="41" fillId="0" borderId="1" xfId="0" applyFont="1" applyBorder="1" applyAlignment="1" applyProtection="1">
      <alignment horizontal="center" vertical="center" wrapText="1"/>
      <protection locked="0"/>
    </xf>
    <xf numFmtId="0" fontId="41" fillId="0" borderId="8" xfId="0" applyFont="1" applyBorder="1" applyAlignment="1" applyProtection="1">
      <alignment horizontal="center" vertical="center" wrapText="1"/>
      <protection locked="0"/>
    </xf>
    <xf numFmtId="0" fontId="41" fillId="0" borderId="15"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xf>
    <xf numFmtId="0" fontId="9" fillId="2" borderId="8" xfId="0" applyFont="1" applyFill="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1" fontId="9" fillId="0" borderId="8" xfId="0" applyNumberFormat="1" applyFont="1" applyBorder="1" applyAlignment="1" applyProtection="1">
      <alignment horizontal="center" vertical="center" wrapText="1"/>
    </xf>
    <xf numFmtId="1" fontId="9" fillId="0" borderId="15" xfId="0" applyNumberFormat="1" applyFont="1" applyBorder="1" applyAlignment="1" applyProtection="1">
      <alignment horizontal="center" vertical="center" wrapText="1"/>
    </xf>
    <xf numFmtId="1" fontId="4" fillId="0" borderId="0" xfId="0" applyNumberFormat="1" applyFont="1" applyBorder="1" applyAlignment="1" applyProtection="1">
      <alignment horizontal="center" vertical="center"/>
    </xf>
    <xf numFmtId="1" fontId="4" fillId="0" borderId="10" xfId="0" applyNumberFormat="1" applyFont="1" applyBorder="1" applyAlignment="1" applyProtection="1">
      <alignment horizontal="center" vertical="center"/>
    </xf>
    <xf numFmtId="0" fontId="9" fillId="0" borderId="15" xfId="0" applyFont="1" applyBorder="1" applyAlignment="1" applyProtection="1">
      <alignment horizontal="center" vertical="center" textRotation="90" wrapText="1"/>
      <protection locked="0"/>
    </xf>
    <xf numFmtId="0" fontId="12" fillId="10" borderId="4" xfId="0" applyFont="1" applyFill="1" applyBorder="1" applyAlignment="1" applyProtection="1">
      <alignment horizontal="center" vertical="center" wrapText="1"/>
    </xf>
    <xf numFmtId="0" fontId="12" fillId="10" borderId="14" xfId="0" applyFont="1" applyFill="1" applyBorder="1" applyAlignment="1" applyProtection="1">
      <alignment horizontal="center" vertical="center" wrapText="1"/>
    </xf>
    <xf numFmtId="0" fontId="12" fillId="10" borderId="11" xfId="0" applyFont="1" applyFill="1" applyBorder="1" applyAlignment="1" applyProtection="1">
      <alignment horizontal="center" vertical="center" wrapText="1"/>
    </xf>
    <xf numFmtId="0" fontId="9" fillId="0" borderId="1"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15" xfId="0" applyFont="1" applyBorder="1" applyAlignment="1" applyProtection="1">
      <alignment horizontal="center" vertical="center" wrapText="1"/>
    </xf>
    <xf numFmtId="0" fontId="4" fillId="0" borderId="2" xfId="0" applyFont="1" applyBorder="1" applyAlignment="1" applyProtection="1">
      <alignment horizontal="center" wrapText="1"/>
    </xf>
    <xf numFmtId="0" fontId="4" fillId="0" borderId="4" xfId="0" applyFont="1" applyBorder="1" applyAlignment="1" applyProtection="1">
      <alignment horizontal="center"/>
    </xf>
    <xf numFmtId="0" fontId="4" fillId="0" borderId="13" xfId="0" applyFont="1" applyBorder="1" applyAlignment="1" applyProtection="1">
      <alignment horizontal="center"/>
    </xf>
    <xf numFmtId="0" fontId="4" fillId="0" borderId="14" xfId="0" applyFont="1" applyBorder="1" applyAlignment="1" applyProtection="1">
      <alignment horizontal="center"/>
    </xf>
    <xf numFmtId="0" fontId="4" fillId="0" borderId="9" xfId="0" applyFont="1" applyBorder="1" applyAlignment="1" applyProtection="1">
      <alignment horizontal="center"/>
    </xf>
    <xf numFmtId="0" fontId="4" fillId="0" borderId="11" xfId="0" applyFont="1" applyBorder="1" applyAlignment="1" applyProtection="1">
      <alignment horizontal="center"/>
    </xf>
    <xf numFmtId="14" fontId="5" fillId="0" borderId="5" xfId="0" applyNumberFormat="1" applyFont="1" applyBorder="1" applyAlignment="1" applyProtection="1">
      <alignment horizontal="center" vertical="center"/>
      <protection locked="0"/>
    </xf>
    <xf numFmtId="0" fontId="4" fillId="11" borderId="2" xfId="1" applyFont="1" applyFill="1" applyBorder="1" applyAlignment="1" applyProtection="1">
      <alignment horizontal="center" vertical="center" wrapText="1"/>
    </xf>
    <xf numFmtId="0" fontId="4" fillId="11" borderId="4" xfId="1" applyFont="1" applyFill="1" applyBorder="1" applyAlignment="1" applyProtection="1">
      <alignment horizontal="center" vertical="center" wrapText="1"/>
    </xf>
    <xf numFmtId="0" fontId="4" fillId="11" borderId="13" xfId="1" applyFont="1" applyFill="1" applyBorder="1" applyAlignment="1" applyProtection="1">
      <alignment horizontal="center" vertical="center" wrapText="1"/>
    </xf>
    <xf numFmtId="0" fontId="4" fillId="11" borderId="14" xfId="1" applyFont="1" applyFill="1" applyBorder="1" applyAlignment="1" applyProtection="1">
      <alignment horizontal="center" vertical="center" wrapText="1"/>
    </xf>
    <xf numFmtId="0" fontId="4" fillId="11" borderId="9" xfId="1" applyFont="1" applyFill="1" applyBorder="1" applyAlignment="1" applyProtection="1">
      <alignment horizontal="center" vertical="center" wrapText="1"/>
    </xf>
    <xf numFmtId="0" fontId="4" fillId="11" borderId="11" xfId="1" applyFont="1" applyFill="1" applyBorder="1" applyAlignment="1" applyProtection="1">
      <alignment horizontal="center" vertical="center" wrapText="1"/>
    </xf>
  </cellXfs>
  <cellStyles count="3">
    <cellStyle name="Hipervínculo" xfId="2" builtinId="8"/>
    <cellStyle name="Normal" xfId="0" builtinId="0"/>
    <cellStyle name="Normal 3" xfId="1"/>
  </cellStyles>
  <dxfs count="316">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296395</xdr:colOff>
      <xdr:row>0</xdr:row>
      <xdr:rowOff>56964</xdr:rowOff>
    </xdr:from>
    <xdr:ext cx="897285" cy="1009294"/>
    <xdr:pic>
      <xdr:nvPicPr>
        <xdr:cNvPr id="2"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09294"/>
        </a:xfrm>
        <a:prstGeom prst="rect">
          <a:avLst/>
        </a:prstGeom>
      </xdr:spPr>
    </xdr:pic>
    <xdr:clientData/>
  </xdr:oneCellAnchor>
  <xdr:twoCellAnchor>
    <xdr:from>
      <xdr:col>9</xdr:col>
      <xdr:colOff>1397000</xdr:colOff>
      <xdr:row>53</xdr:row>
      <xdr:rowOff>0</xdr:rowOff>
    </xdr:from>
    <xdr:to>
      <xdr:col>9</xdr:col>
      <xdr:colOff>2968625</xdr:colOff>
      <xdr:row>53</xdr:row>
      <xdr:rowOff>0</xdr:rowOff>
    </xdr:to>
    <xdr:cxnSp macro="">
      <xdr:nvCxnSpPr>
        <xdr:cNvPr id="3" name="Conector recto 46">
          <a:extLst>
            <a:ext uri="{FF2B5EF4-FFF2-40B4-BE49-F238E27FC236}">
              <a16:creationId xmlns="" xmlns:a16="http://schemas.microsoft.com/office/drawing/2014/main" id="{980E99A7-8F63-4A22-98A0-E521D766FBAD}"/>
            </a:ext>
          </a:extLst>
        </xdr:cNvPr>
        <xdr:cNvCxnSpPr/>
      </xdr:nvCxnSpPr>
      <xdr:spPr>
        <a:xfrm>
          <a:off x="10525125" y="251650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54</xdr:row>
      <xdr:rowOff>1</xdr:rowOff>
    </xdr:from>
    <xdr:to>
      <xdr:col>10</xdr:col>
      <xdr:colOff>0</xdr:colOff>
      <xdr:row>54</xdr:row>
      <xdr:rowOff>15875</xdr:rowOff>
    </xdr:to>
    <xdr:cxnSp macro="">
      <xdr:nvCxnSpPr>
        <xdr:cNvPr id="4" name="Conector recto 54">
          <a:extLst>
            <a:ext uri="{FF2B5EF4-FFF2-40B4-BE49-F238E27FC236}">
              <a16:creationId xmlns="" xmlns:a16="http://schemas.microsoft.com/office/drawing/2014/main" id="{6D5EF26F-C983-4849-9927-749021DF866D}"/>
            </a:ext>
          </a:extLst>
        </xdr:cNvPr>
        <xdr:cNvCxnSpPr/>
      </xdr:nvCxnSpPr>
      <xdr:spPr>
        <a:xfrm flipV="1">
          <a:off x="10525125" y="255936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9</xdr:col>
      <xdr:colOff>0</xdr:colOff>
      <xdr:row>53</xdr:row>
      <xdr:rowOff>0</xdr:rowOff>
    </xdr:from>
    <xdr:ext cx="1571625" cy="38100"/>
    <xdr:grpSp>
      <xdr:nvGrpSpPr>
        <xdr:cNvPr id="5" name="Shape 2"/>
        <xdr:cNvGrpSpPr/>
      </xdr:nvGrpSpPr>
      <xdr:grpSpPr>
        <a:xfrm>
          <a:off x="10545536" y="25214036"/>
          <a:ext cx="1571625" cy="38100"/>
          <a:chOff x="4560188" y="3780000"/>
          <a:chExt cx="1571625" cy="0"/>
        </a:xfrm>
      </xdr:grpSpPr>
      <xdr:cxnSp macro="">
        <xdr:nvCxnSpPr>
          <xdr:cNvPr id="6" name="Shape 3"/>
          <xdr:cNvCxnSpPr/>
        </xdr:nvCxnSpPr>
        <xdr:spPr>
          <a:xfrm>
            <a:off x="4560188" y="3780000"/>
            <a:ext cx="1571625" cy="0"/>
          </a:xfrm>
          <a:prstGeom prst="straightConnector1">
            <a:avLst/>
          </a:prstGeom>
          <a:noFill/>
          <a:ln w="9525" cap="flat" cmpd="sng">
            <a:solidFill>
              <a:schemeClr val="dk1"/>
            </a:solidFill>
            <a:prstDash val="solid"/>
            <a:miter lim="800000"/>
            <a:headEnd type="none" w="sm" len="sm"/>
            <a:tailEnd type="none" w="sm" len="sm"/>
          </a:ln>
        </xdr:spPr>
      </xdr:cxnSp>
    </xdr:grpSp>
    <xdr:clientData fLocksWithSheet="0"/>
  </xdr:oneCellAnchor>
  <xdr:oneCellAnchor>
    <xdr:from>
      <xdr:col>9</xdr:col>
      <xdr:colOff>0</xdr:colOff>
      <xdr:row>54</xdr:row>
      <xdr:rowOff>0</xdr:rowOff>
    </xdr:from>
    <xdr:ext cx="38100" cy="9525"/>
    <xdr:grpSp>
      <xdr:nvGrpSpPr>
        <xdr:cNvPr id="7" name="Shape 2"/>
        <xdr:cNvGrpSpPr/>
      </xdr:nvGrpSpPr>
      <xdr:grpSpPr>
        <a:xfrm>
          <a:off x="10545536" y="25649464"/>
          <a:ext cx="38100" cy="9525"/>
          <a:chOff x="4812600" y="3775238"/>
          <a:chExt cx="1066800" cy="9525"/>
        </a:xfrm>
      </xdr:grpSpPr>
      <xdr:cxnSp macro="">
        <xdr:nvCxnSpPr>
          <xdr:cNvPr id="8" name="Shape 4"/>
          <xdr:cNvCxnSpPr/>
        </xdr:nvCxnSpPr>
        <xdr:spPr>
          <a:xfrm rot="10800000">
            <a:off x="4812600" y="3775238"/>
            <a:ext cx="1066800" cy="9525"/>
          </a:xfrm>
          <a:prstGeom prst="straightConnector1">
            <a:avLst/>
          </a:prstGeom>
          <a:noFill/>
          <a:ln w="9525" cap="flat" cmpd="sng">
            <a:solidFill>
              <a:schemeClr val="dk1"/>
            </a:solidFill>
            <a:prstDash val="solid"/>
            <a:miter lim="800000"/>
            <a:headEnd type="none" w="sm" len="sm"/>
            <a:tailEnd type="none" w="sm" len="sm"/>
          </a:ln>
        </xdr:spPr>
      </xdr:cxnSp>
    </xdr:grpSp>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7</xdr:row>
      <xdr:rowOff>25652</xdr:rowOff>
    </xdr:to>
    <xdr:pic>
      <xdr:nvPicPr>
        <xdr:cNvPr id="2" name="Imagen 16">
          <a:extLst>
            <a:ext uri="{FF2B5EF4-FFF2-40B4-BE49-F238E27FC236}">
              <a16:creationId xmlns=""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3" name="Conector recto 46">
          <a:extLst>
            <a:ext uri="{FF2B5EF4-FFF2-40B4-BE49-F238E27FC236}">
              <a16:creationId xmlns="" xmlns:a16="http://schemas.microsoft.com/office/drawing/2014/main" id="{00000000-0008-0000-0100-000011000000}"/>
            </a:ext>
          </a:extLst>
        </xdr:cNvPr>
        <xdr:cNvCxnSpPr/>
      </xdr:nvCxnSpPr>
      <xdr:spPr>
        <a:xfrm>
          <a:off x="11068050" y="151638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4" name="Conector recto 54">
          <a:extLst>
            <a:ext uri="{FF2B5EF4-FFF2-40B4-BE49-F238E27FC236}">
              <a16:creationId xmlns="" xmlns:a16="http://schemas.microsoft.com/office/drawing/2014/main" id="{00000000-0008-0000-0100-000012000000}"/>
            </a:ext>
          </a:extLst>
        </xdr:cNvPr>
        <xdr:cNvCxnSpPr/>
      </xdr:nvCxnSpPr>
      <xdr:spPr>
        <a:xfrm flipV="1">
          <a:off x="11068050" y="156972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46</xdr:row>
      <xdr:rowOff>0</xdr:rowOff>
    </xdr:from>
    <xdr:to>
      <xdr:col>9</xdr:col>
      <xdr:colOff>2968625</xdr:colOff>
      <xdr:row>46</xdr:row>
      <xdr:rowOff>0</xdr:rowOff>
    </xdr:to>
    <xdr:cxnSp macro="">
      <xdr:nvCxnSpPr>
        <xdr:cNvPr id="3" name="Conector recto 46">
          <a:extLst>
            <a:ext uri="{FF2B5EF4-FFF2-40B4-BE49-F238E27FC236}">
              <a16:creationId xmlns:a16="http://schemas.microsoft.com/office/drawing/2014/main" xmlns="" id="{980E99A7-8F63-4A22-98A0-E521D766FBAD}"/>
            </a:ext>
          </a:extLst>
        </xdr:cNvPr>
        <xdr:cNvCxnSpPr/>
      </xdr:nvCxnSpPr>
      <xdr:spPr>
        <a:xfrm>
          <a:off x="11153775" y="210788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4" name="Conector recto 54">
          <a:extLst>
            <a:ext uri="{FF2B5EF4-FFF2-40B4-BE49-F238E27FC236}">
              <a16:creationId xmlns:a16="http://schemas.microsoft.com/office/drawing/2014/main" xmlns="" id="{6D5EF26F-C983-4849-9927-749021DF866D}"/>
            </a:ext>
          </a:extLst>
        </xdr:cNvPr>
        <xdr:cNvCxnSpPr/>
      </xdr:nvCxnSpPr>
      <xdr:spPr>
        <a:xfrm flipV="1">
          <a:off x="11153775" y="215074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39</xdr:row>
      <xdr:rowOff>0</xdr:rowOff>
    </xdr:from>
    <xdr:to>
      <xdr:col>9</xdr:col>
      <xdr:colOff>2968625</xdr:colOff>
      <xdr:row>39</xdr:row>
      <xdr:rowOff>0</xdr:rowOff>
    </xdr:to>
    <xdr:cxnSp macro="">
      <xdr:nvCxnSpPr>
        <xdr:cNvPr id="3" name="Conector recto 46">
          <a:extLst>
            <a:ext uri="{FF2B5EF4-FFF2-40B4-BE49-F238E27FC236}">
              <a16:creationId xmlns="" xmlns:a16="http://schemas.microsoft.com/office/drawing/2014/main" id="{980E99A7-8F63-4A22-98A0-E521D766FBAD}"/>
            </a:ext>
          </a:extLst>
        </xdr:cNvPr>
        <xdr:cNvCxnSpPr/>
      </xdr:nvCxnSpPr>
      <xdr:spPr>
        <a:xfrm>
          <a:off x="10525125" y="182118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40</xdr:row>
      <xdr:rowOff>1</xdr:rowOff>
    </xdr:from>
    <xdr:to>
      <xdr:col>10</xdr:col>
      <xdr:colOff>0</xdr:colOff>
      <xdr:row>40</xdr:row>
      <xdr:rowOff>15875</xdr:rowOff>
    </xdr:to>
    <xdr:cxnSp macro="">
      <xdr:nvCxnSpPr>
        <xdr:cNvPr id="4" name="Conector recto 54">
          <a:extLst>
            <a:ext uri="{FF2B5EF4-FFF2-40B4-BE49-F238E27FC236}">
              <a16:creationId xmlns="" xmlns:a16="http://schemas.microsoft.com/office/drawing/2014/main" id="{6D5EF26F-C983-4849-9927-749021DF866D}"/>
            </a:ext>
          </a:extLst>
        </xdr:cNvPr>
        <xdr:cNvCxnSpPr/>
      </xdr:nvCxnSpPr>
      <xdr:spPr>
        <a:xfrm flipV="1">
          <a:off x="10525125" y="186404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39</xdr:row>
      <xdr:rowOff>0</xdr:rowOff>
    </xdr:from>
    <xdr:to>
      <xdr:col>9</xdr:col>
      <xdr:colOff>2968625</xdr:colOff>
      <xdr:row>39</xdr:row>
      <xdr:rowOff>0</xdr:rowOff>
    </xdr:to>
    <xdr:cxnSp macro="">
      <xdr:nvCxnSpPr>
        <xdr:cNvPr id="3" name="Conector recto 46">
          <a:extLst>
            <a:ext uri="{FF2B5EF4-FFF2-40B4-BE49-F238E27FC236}">
              <a16:creationId xmlns="" xmlns:a16="http://schemas.microsoft.com/office/drawing/2014/main" id="{00000000-0008-0000-0100-000011000000}"/>
            </a:ext>
          </a:extLst>
        </xdr:cNvPr>
        <xdr:cNvCxnSpPr/>
      </xdr:nvCxnSpPr>
      <xdr:spPr>
        <a:xfrm>
          <a:off x="11134725" y="228314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40</xdr:row>
      <xdr:rowOff>1</xdr:rowOff>
    </xdr:from>
    <xdr:to>
      <xdr:col>10</xdr:col>
      <xdr:colOff>0</xdr:colOff>
      <xdr:row>40</xdr:row>
      <xdr:rowOff>15875</xdr:rowOff>
    </xdr:to>
    <xdr:cxnSp macro="">
      <xdr:nvCxnSpPr>
        <xdr:cNvPr id="4" name="Conector recto 54">
          <a:extLst>
            <a:ext uri="{FF2B5EF4-FFF2-40B4-BE49-F238E27FC236}">
              <a16:creationId xmlns="" xmlns:a16="http://schemas.microsoft.com/office/drawing/2014/main" id="{00000000-0008-0000-0100-000012000000}"/>
            </a:ext>
          </a:extLst>
        </xdr:cNvPr>
        <xdr:cNvCxnSpPr/>
      </xdr:nvCxnSpPr>
      <xdr:spPr>
        <a:xfrm flipV="1">
          <a:off x="11134725" y="232600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7</xdr:row>
      <xdr:rowOff>25652</xdr:rowOff>
    </xdr:to>
    <xdr:pic>
      <xdr:nvPicPr>
        <xdr:cNvPr id="2" name="Imagen 16">
          <a:extLst>
            <a:ext uri="{FF2B5EF4-FFF2-40B4-BE49-F238E27FC236}">
              <a16:creationId xmlns:a16="http://schemas.microsoft.com/office/drawing/2014/main" xmlns=""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32</xdr:row>
      <xdr:rowOff>0</xdr:rowOff>
    </xdr:from>
    <xdr:to>
      <xdr:col>9</xdr:col>
      <xdr:colOff>2968625</xdr:colOff>
      <xdr:row>32</xdr:row>
      <xdr:rowOff>0</xdr:rowOff>
    </xdr:to>
    <xdr:cxnSp macro="">
      <xdr:nvCxnSpPr>
        <xdr:cNvPr id="3" name="Conector recto 46">
          <a:extLst>
            <a:ext uri="{FF2B5EF4-FFF2-40B4-BE49-F238E27FC236}">
              <a16:creationId xmlns:a16="http://schemas.microsoft.com/office/drawing/2014/main" xmlns="" id="{00000000-0008-0000-0100-000011000000}"/>
            </a:ext>
          </a:extLst>
        </xdr:cNvPr>
        <xdr:cNvCxnSpPr/>
      </xdr:nvCxnSpPr>
      <xdr:spPr>
        <a:xfrm>
          <a:off x="10725150" y="149256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33</xdr:row>
      <xdr:rowOff>1</xdr:rowOff>
    </xdr:from>
    <xdr:to>
      <xdr:col>10</xdr:col>
      <xdr:colOff>0</xdr:colOff>
      <xdr:row>33</xdr:row>
      <xdr:rowOff>15875</xdr:rowOff>
    </xdr:to>
    <xdr:cxnSp macro="">
      <xdr:nvCxnSpPr>
        <xdr:cNvPr id="4" name="Conector recto 54">
          <a:extLst>
            <a:ext uri="{FF2B5EF4-FFF2-40B4-BE49-F238E27FC236}">
              <a16:creationId xmlns:a16="http://schemas.microsoft.com/office/drawing/2014/main" xmlns="" id="{00000000-0008-0000-0100-000012000000}"/>
            </a:ext>
          </a:extLst>
        </xdr:cNvPr>
        <xdr:cNvCxnSpPr/>
      </xdr:nvCxnSpPr>
      <xdr:spPr>
        <a:xfrm flipV="1">
          <a:off x="10725150" y="153543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32</xdr:row>
      <xdr:rowOff>0</xdr:rowOff>
    </xdr:from>
    <xdr:to>
      <xdr:col>9</xdr:col>
      <xdr:colOff>2968625</xdr:colOff>
      <xdr:row>32</xdr:row>
      <xdr:rowOff>0</xdr:rowOff>
    </xdr:to>
    <xdr:cxnSp macro="">
      <xdr:nvCxnSpPr>
        <xdr:cNvPr id="5" name="Conector recto 46">
          <a:extLst>
            <a:ext uri="{FF2B5EF4-FFF2-40B4-BE49-F238E27FC236}">
              <a16:creationId xmlns:a16="http://schemas.microsoft.com/office/drawing/2014/main" xmlns="" id="{00000000-0008-0000-0100-000005000000}"/>
            </a:ext>
          </a:extLst>
        </xdr:cNvPr>
        <xdr:cNvCxnSpPr/>
      </xdr:nvCxnSpPr>
      <xdr:spPr>
        <a:xfrm>
          <a:off x="10725150" y="149256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33</xdr:row>
      <xdr:rowOff>1</xdr:rowOff>
    </xdr:from>
    <xdr:to>
      <xdr:col>10</xdr:col>
      <xdr:colOff>0</xdr:colOff>
      <xdr:row>33</xdr:row>
      <xdr:rowOff>15875</xdr:rowOff>
    </xdr:to>
    <xdr:cxnSp macro="">
      <xdr:nvCxnSpPr>
        <xdr:cNvPr id="6" name="Conector recto 54">
          <a:extLst>
            <a:ext uri="{FF2B5EF4-FFF2-40B4-BE49-F238E27FC236}">
              <a16:creationId xmlns:a16="http://schemas.microsoft.com/office/drawing/2014/main" xmlns="" id="{00000000-0008-0000-0100-000006000000}"/>
            </a:ext>
          </a:extLst>
        </xdr:cNvPr>
        <xdr:cNvCxnSpPr/>
      </xdr:nvCxnSpPr>
      <xdr:spPr>
        <a:xfrm flipV="1">
          <a:off x="10725150" y="153543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29</xdr:col>
      <xdr:colOff>1091972</xdr:colOff>
      <xdr:row>6</xdr:row>
      <xdr:rowOff>38100</xdr:rowOff>
    </xdr:to>
    <xdr:grpSp>
      <xdr:nvGrpSpPr>
        <xdr:cNvPr id="2" name="Group 4">
          <a:extLst>
            <a:ext uri="{FF2B5EF4-FFF2-40B4-BE49-F238E27FC236}">
              <a16:creationId xmlns="" xmlns:a16="http://schemas.microsoft.com/office/drawing/2014/main" id="{00000000-0008-0000-0300-000002000000}"/>
            </a:ext>
          </a:extLst>
        </xdr:cNvPr>
        <xdr:cNvGrpSpPr>
          <a:grpSpLocks/>
        </xdr:cNvGrpSpPr>
      </xdr:nvGrpSpPr>
      <xdr:grpSpPr bwMode="auto">
        <a:xfrm>
          <a:off x="0" y="31750"/>
          <a:ext cx="33080097" cy="1165225"/>
          <a:chOff x="-8" y="0"/>
          <a:chExt cx="1382" cy="136"/>
        </a:xfrm>
      </xdr:grpSpPr>
      <xdr:sp macro="" textlink="">
        <xdr:nvSpPr>
          <xdr:cNvPr id="3" name="1 CuadroTexto">
            <a:extLst>
              <a:ext uri="{FF2B5EF4-FFF2-40B4-BE49-F238E27FC236}">
                <a16:creationId xmlns=""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GESTIÓN</a:t>
            </a:r>
            <a:r>
              <a:rPr lang="es-ES" sz="1100" b="1" i="0" strike="noStrike" baseline="0">
                <a:solidFill>
                  <a:srgbClr val="000000"/>
                </a:solidFill>
                <a:latin typeface="Times New Roman"/>
                <a:cs typeface="Times New Roman"/>
              </a:rPr>
              <a:t> DE MEJORAMIENTO</a:t>
            </a:r>
            <a:endParaRPr lang="es-ES" sz="11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1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endParaRPr lang="es-ES" sz="1200" b="1" i="0" strike="noStrike">
              <a:solidFill>
                <a:srgbClr val="000000"/>
              </a:solidFill>
              <a:latin typeface="Times New Roman"/>
              <a:cs typeface="Times New Roman"/>
            </a:endParaRPr>
          </a:p>
        </xdr:txBody>
      </xdr:sp>
      <xdr:sp macro="" textlink="">
        <xdr:nvSpPr>
          <xdr:cNvPr id="14" name="18 CuadroTexto">
            <a:extLst>
              <a:ext uri="{FF2B5EF4-FFF2-40B4-BE49-F238E27FC236}">
                <a16:creationId xmlns=""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endParaRPr lang="es-ES" sz="1000" b="1" i="0" strike="noStrike">
              <a:solidFill>
                <a:srgbClr val="000000"/>
              </a:solidFill>
              <a:latin typeface="Times New Roman"/>
              <a:cs typeface="Times New Roman"/>
            </a:endParaRPr>
          </a:p>
        </xdr:txBody>
      </xdr:sp>
    </xdr:grpSp>
    <xdr:clientData/>
  </xdr:twoCellAnchor>
  <xdr:twoCellAnchor editAs="oneCell">
    <xdr:from>
      <xdr:col>0</xdr:col>
      <xdr:colOff>1226484</xdr:colOff>
      <xdr:row>0</xdr:row>
      <xdr:rowOff>79375</xdr:rowOff>
    </xdr:from>
    <xdr:to>
      <xdr:col>1</xdr:col>
      <xdr:colOff>622181</xdr:colOff>
      <xdr:row>5</xdr:row>
      <xdr:rowOff>180292</xdr:rowOff>
    </xdr:to>
    <xdr:pic>
      <xdr:nvPicPr>
        <xdr:cNvPr id="16"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twoCellAnchor>
    <xdr:from>
      <xdr:col>9</xdr:col>
      <xdr:colOff>1397000</xdr:colOff>
      <xdr:row>47</xdr:row>
      <xdr:rowOff>0</xdr:rowOff>
    </xdr:from>
    <xdr:to>
      <xdr:col>9</xdr:col>
      <xdr:colOff>2968625</xdr:colOff>
      <xdr:row>47</xdr:row>
      <xdr:rowOff>0</xdr:rowOff>
    </xdr:to>
    <xdr:cxnSp macro="">
      <xdr:nvCxnSpPr>
        <xdr:cNvPr id="17" name="Conector recto 46">
          <a:extLst>
            <a:ext uri="{FF2B5EF4-FFF2-40B4-BE49-F238E27FC236}">
              <a16:creationId xmlns="" xmlns:a16="http://schemas.microsoft.com/office/drawing/2014/main" id="{980E99A7-8F63-4A22-98A0-E521D766FBAD}"/>
            </a:ext>
          </a:extLst>
        </xdr:cNvPr>
        <xdr:cNvCxnSpPr/>
      </xdr:nvCxnSpPr>
      <xdr:spPr>
        <a:xfrm>
          <a:off x="11744325" y="97917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18" name="Conector recto 54">
          <a:extLst>
            <a:ext uri="{FF2B5EF4-FFF2-40B4-BE49-F238E27FC236}">
              <a16:creationId xmlns="" xmlns:a16="http://schemas.microsoft.com/office/drawing/2014/main" id="{6D5EF26F-C983-4849-9927-749021DF866D}"/>
            </a:ext>
          </a:extLst>
        </xdr:cNvPr>
        <xdr:cNvCxnSpPr/>
      </xdr:nvCxnSpPr>
      <xdr:spPr>
        <a:xfrm flipV="1">
          <a:off x="11744325" y="102203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47</xdr:row>
      <xdr:rowOff>0</xdr:rowOff>
    </xdr:from>
    <xdr:to>
      <xdr:col>9</xdr:col>
      <xdr:colOff>2968625</xdr:colOff>
      <xdr:row>47</xdr:row>
      <xdr:rowOff>0</xdr:rowOff>
    </xdr:to>
    <xdr:cxnSp macro="">
      <xdr:nvCxnSpPr>
        <xdr:cNvPr id="3" name="Conector recto 46">
          <a:extLst>
            <a:ext uri="{FF2B5EF4-FFF2-40B4-BE49-F238E27FC236}">
              <a16:creationId xmlns:a16="http://schemas.microsoft.com/office/drawing/2014/main" xmlns="" id="{980E99A7-8F63-4A22-98A0-E521D766FBAD}"/>
            </a:ext>
          </a:extLst>
        </xdr:cNvPr>
        <xdr:cNvCxnSpPr/>
      </xdr:nvCxnSpPr>
      <xdr:spPr>
        <a:xfrm>
          <a:off x="10982325" y="224599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4" name="Conector recto 54">
          <a:extLst>
            <a:ext uri="{FF2B5EF4-FFF2-40B4-BE49-F238E27FC236}">
              <a16:creationId xmlns:a16="http://schemas.microsoft.com/office/drawing/2014/main" xmlns="" id="{6D5EF26F-C983-4849-9927-749021DF866D}"/>
            </a:ext>
          </a:extLst>
        </xdr:cNvPr>
        <xdr:cNvCxnSpPr/>
      </xdr:nvCxnSpPr>
      <xdr:spPr>
        <a:xfrm flipV="1">
          <a:off x="10982325" y="228885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7</xdr:row>
      <xdr:rowOff>25652</xdr:rowOff>
    </xdr:to>
    <xdr:pic>
      <xdr:nvPicPr>
        <xdr:cNvPr id="2"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32</xdr:row>
      <xdr:rowOff>0</xdr:rowOff>
    </xdr:from>
    <xdr:to>
      <xdr:col>9</xdr:col>
      <xdr:colOff>2968625</xdr:colOff>
      <xdr:row>32</xdr:row>
      <xdr:rowOff>0</xdr:rowOff>
    </xdr:to>
    <xdr:cxnSp macro="">
      <xdr:nvCxnSpPr>
        <xdr:cNvPr id="3" name="Conector recto 46">
          <a:extLst>
            <a:ext uri="{FF2B5EF4-FFF2-40B4-BE49-F238E27FC236}">
              <a16:creationId xmlns="" xmlns:a16="http://schemas.microsoft.com/office/drawing/2014/main" id="{980E99A7-8F63-4A22-98A0-E521D766FBAD}"/>
            </a:ext>
          </a:extLst>
        </xdr:cNvPr>
        <xdr:cNvCxnSpPr/>
      </xdr:nvCxnSpPr>
      <xdr:spPr>
        <a:xfrm>
          <a:off x="10525125" y="132207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33</xdr:row>
      <xdr:rowOff>1</xdr:rowOff>
    </xdr:from>
    <xdr:to>
      <xdr:col>10</xdr:col>
      <xdr:colOff>0</xdr:colOff>
      <xdr:row>33</xdr:row>
      <xdr:rowOff>15875</xdr:rowOff>
    </xdr:to>
    <xdr:cxnSp macro="">
      <xdr:nvCxnSpPr>
        <xdr:cNvPr id="4" name="Conector recto 54">
          <a:extLst>
            <a:ext uri="{FF2B5EF4-FFF2-40B4-BE49-F238E27FC236}">
              <a16:creationId xmlns="" xmlns:a16="http://schemas.microsoft.com/office/drawing/2014/main" id="{6D5EF26F-C983-4849-9927-749021DF866D}"/>
            </a:ext>
          </a:extLst>
        </xdr:cNvPr>
        <xdr:cNvCxnSpPr/>
      </xdr:nvCxnSpPr>
      <xdr:spPr>
        <a:xfrm flipV="1">
          <a:off x="10525125" y="136493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stefannyr@idipron.gov.co" TargetMode="External"/><Relationship Id="rId2" Type="http://schemas.openxmlformats.org/officeDocument/2006/relationships/hyperlink" Target="mailto:juanl@idipron.gov.co" TargetMode="External"/><Relationship Id="rId1" Type="http://schemas.openxmlformats.org/officeDocument/2006/relationships/hyperlink" Target="mailto:carlosvc@idipron.gov.co"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mailto:mairar@idipron.gov.co" TargetMode="External"/><Relationship Id="rId1" Type="http://schemas.openxmlformats.org/officeDocument/2006/relationships/hyperlink" Target="mailto:mairar@idipron.gov.co"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juanl@idipron.gov.co" TargetMode="External"/><Relationship Id="rId2" Type="http://schemas.openxmlformats.org/officeDocument/2006/relationships/hyperlink" Target="mailto:audif@idipron.gov.co" TargetMode="External"/><Relationship Id="rId1" Type="http://schemas.openxmlformats.org/officeDocument/2006/relationships/hyperlink" Target="mailto:nayragualdrong@idipron.gov.co"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mailto:JUANL@IDIPRON.GOV.CO" TargetMode="External"/><Relationship Id="rId2" Type="http://schemas.openxmlformats.org/officeDocument/2006/relationships/hyperlink" Target="mailto:MARCELAR@IDIPRON.GOV.CO" TargetMode="External"/><Relationship Id="rId1" Type="http://schemas.openxmlformats.org/officeDocument/2006/relationships/hyperlink" Target="mailto:YENNYCC@IDIPRON.GOV.CO"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8"/>
  <sheetViews>
    <sheetView topLeftCell="X27" zoomScale="70" zoomScaleNormal="70" workbookViewId="0">
      <selection activeCell="AF31" sqref="AF31:AG37"/>
    </sheetView>
  </sheetViews>
  <sheetFormatPr baseColWidth="10" defaultRowHeight="12.75" x14ac:dyDescent="0.2"/>
  <cols>
    <col min="1" max="2" width="22.5703125" style="10" customWidth="1"/>
    <col min="3" max="3" width="15.42578125" style="10" customWidth="1"/>
    <col min="4" max="4" width="17.28515625" style="41" customWidth="1"/>
    <col min="5" max="5" width="16.140625" style="10" customWidth="1"/>
    <col min="6" max="6" width="23.140625" style="10" customWidth="1"/>
    <col min="7" max="7" width="22.42578125" style="10" customWidth="1"/>
    <col min="8" max="8" width="2.42578125" style="10" hidden="1" customWidth="1"/>
    <col min="9" max="9" width="18.28515625" style="10" customWidth="1"/>
    <col min="10" max="10" width="5.42578125" style="10" hidden="1" customWidth="1"/>
    <col min="11" max="11" width="17.140625" style="10" customWidth="1"/>
    <col min="12" max="12" width="20.28515625" style="10" customWidth="1"/>
    <col min="13" max="13" width="44.7109375" style="10" customWidth="1"/>
    <col min="14" max="14" width="9.5703125" style="10" customWidth="1"/>
    <col min="15" max="15" width="4" style="10" hidden="1" customWidth="1"/>
    <col min="16" max="16" width="4.7109375" style="10" hidden="1" customWidth="1"/>
    <col min="17" max="17" width="2.7109375" style="10" hidden="1" customWidth="1"/>
    <col min="18" max="18" width="12.7109375" style="10" customWidth="1"/>
    <col min="19" max="20" width="2.7109375" style="10" hidden="1" customWidth="1"/>
    <col min="21" max="21" width="18.42578125" style="10" customWidth="1"/>
    <col min="22" max="22" width="16.7109375" style="10" customWidth="1"/>
    <col min="23" max="23" width="16.42578125" style="10" customWidth="1"/>
    <col min="24" max="25" width="21.7109375" style="10" customWidth="1"/>
    <col min="26" max="26" width="31.85546875" style="10" customWidth="1"/>
    <col min="27" max="27" width="28.7109375" style="10" customWidth="1"/>
    <col min="28" max="28" width="15.85546875" style="10" customWidth="1"/>
    <col min="29" max="29" width="32.28515625" style="10" customWidth="1"/>
    <col min="30" max="30" width="19.140625" style="10" customWidth="1"/>
    <col min="31" max="31" width="16.140625" style="10" customWidth="1"/>
    <col min="32" max="16384" width="11.42578125" style="10"/>
  </cols>
  <sheetData>
    <row r="1" spans="1:33" s="2" customFormat="1" ht="21.75" customHeight="1" x14ac:dyDescent="0.25">
      <c r="A1" s="206"/>
      <c r="B1" s="208" t="s">
        <v>0</v>
      </c>
      <c r="C1" s="209"/>
      <c r="D1" s="209"/>
      <c r="E1" s="210"/>
      <c r="F1" s="208" t="s">
        <v>1</v>
      </c>
      <c r="G1" s="209"/>
      <c r="H1" s="209"/>
      <c r="I1" s="209"/>
      <c r="J1" s="209"/>
      <c r="K1" s="209"/>
      <c r="L1" s="209"/>
      <c r="M1" s="209"/>
      <c r="N1" s="209"/>
      <c r="O1" s="209"/>
      <c r="P1" s="209"/>
      <c r="Q1" s="209"/>
      <c r="R1" s="209"/>
      <c r="S1" s="209"/>
      <c r="T1" s="209"/>
      <c r="U1" s="209"/>
      <c r="V1" s="209"/>
      <c r="W1" s="209"/>
      <c r="X1" s="209"/>
      <c r="Y1" s="209"/>
      <c r="Z1" s="209"/>
      <c r="AA1" s="209"/>
      <c r="AB1" s="210"/>
      <c r="AC1" s="1" t="s">
        <v>2</v>
      </c>
      <c r="AD1" s="138" t="s">
        <v>3</v>
      </c>
      <c r="AE1" s="140"/>
    </row>
    <row r="2" spans="1:33" s="2" customFormat="1" ht="21.75" customHeight="1" x14ac:dyDescent="0.25">
      <c r="A2" s="207"/>
      <c r="B2" s="211"/>
      <c r="C2" s="212"/>
      <c r="D2" s="212"/>
      <c r="E2" s="213"/>
      <c r="F2" s="211"/>
      <c r="G2" s="212"/>
      <c r="H2" s="212"/>
      <c r="I2" s="212"/>
      <c r="J2" s="212"/>
      <c r="K2" s="212"/>
      <c r="L2" s="212"/>
      <c r="M2" s="212"/>
      <c r="N2" s="212"/>
      <c r="O2" s="212"/>
      <c r="P2" s="212"/>
      <c r="Q2" s="212"/>
      <c r="R2" s="212"/>
      <c r="S2" s="212"/>
      <c r="T2" s="212"/>
      <c r="U2" s="212"/>
      <c r="V2" s="212"/>
      <c r="W2" s="212"/>
      <c r="X2" s="212"/>
      <c r="Y2" s="212"/>
      <c r="Z2" s="212"/>
      <c r="AA2" s="212"/>
      <c r="AB2" s="213"/>
      <c r="AC2" s="3" t="s">
        <v>7</v>
      </c>
      <c r="AD2" s="214" t="s">
        <v>8</v>
      </c>
      <c r="AE2" s="215"/>
    </row>
    <row r="3" spans="1:33" s="2" customFormat="1" ht="21.75" customHeight="1" x14ac:dyDescent="0.25">
      <c r="A3" s="207"/>
      <c r="B3" s="208" t="s">
        <v>13</v>
      </c>
      <c r="C3" s="209"/>
      <c r="D3" s="209"/>
      <c r="E3" s="210"/>
      <c r="F3" s="208" t="s">
        <v>14</v>
      </c>
      <c r="G3" s="209"/>
      <c r="H3" s="209"/>
      <c r="I3" s="209"/>
      <c r="J3" s="209"/>
      <c r="K3" s="209"/>
      <c r="L3" s="209"/>
      <c r="M3" s="209"/>
      <c r="N3" s="209"/>
      <c r="O3" s="209"/>
      <c r="P3" s="209"/>
      <c r="Q3" s="209"/>
      <c r="R3" s="209"/>
      <c r="S3" s="209"/>
      <c r="T3" s="209"/>
      <c r="U3" s="209"/>
      <c r="V3" s="209"/>
      <c r="W3" s="209"/>
      <c r="X3" s="209"/>
      <c r="Y3" s="209"/>
      <c r="Z3" s="209"/>
      <c r="AA3" s="209"/>
      <c r="AB3" s="210"/>
      <c r="AC3" s="1" t="s">
        <v>15</v>
      </c>
      <c r="AD3" s="138"/>
      <c r="AE3" s="140"/>
    </row>
    <row r="4" spans="1:33" s="2" customFormat="1" ht="21.75" customHeight="1" x14ac:dyDescent="0.25">
      <c r="A4" s="207"/>
      <c r="B4" s="211"/>
      <c r="C4" s="212"/>
      <c r="D4" s="212"/>
      <c r="E4" s="213"/>
      <c r="F4" s="211"/>
      <c r="G4" s="212"/>
      <c r="H4" s="212"/>
      <c r="I4" s="212"/>
      <c r="J4" s="212"/>
      <c r="K4" s="212"/>
      <c r="L4" s="212"/>
      <c r="M4" s="212"/>
      <c r="N4" s="212"/>
      <c r="O4" s="212"/>
      <c r="P4" s="212"/>
      <c r="Q4" s="212"/>
      <c r="R4" s="212"/>
      <c r="S4" s="212"/>
      <c r="T4" s="212"/>
      <c r="U4" s="212"/>
      <c r="V4" s="212"/>
      <c r="W4" s="212"/>
      <c r="X4" s="212"/>
      <c r="Y4" s="212"/>
      <c r="Z4" s="212"/>
      <c r="AA4" s="212"/>
      <c r="AB4" s="213"/>
      <c r="AC4" s="1" t="s">
        <v>19</v>
      </c>
      <c r="AD4" s="216">
        <v>43465</v>
      </c>
      <c r="AE4" s="140"/>
    </row>
    <row r="5" spans="1:33" ht="24.75" customHeight="1" x14ac:dyDescent="0.2">
      <c r="A5" s="229" t="s">
        <v>23</v>
      </c>
      <c r="B5" s="229"/>
      <c r="C5" s="230">
        <v>43588</v>
      </c>
      <c r="D5" s="231"/>
      <c r="E5" s="231"/>
      <c r="F5" s="231"/>
      <c r="G5" s="232"/>
      <c r="H5" s="233"/>
      <c r="I5" s="233"/>
      <c r="J5" s="233"/>
      <c r="K5" s="233"/>
      <c r="L5" s="233"/>
      <c r="M5" s="4" t="s">
        <v>24</v>
      </c>
      <c r="N5" s="234" t="s">
        <v>25</v>
      </c>
      <c r="O5" s="234"/>
      <c r="P5" s="234"/>
      <c r="Q5" s="234"/>
      <c r="R5" s="234"/>
      <c r="S5" s="5"/>
      <c r="T5" s="5"/>
      <c r="U5" s="6"/>
      <c r="V5" s="235" t="s">
        <v>26</v>
      </c>
      <c r="W5" s="236"/>
      <c r="X5" s="7"/>
      <c r="Y5" s="8" t="s">
        <v>27</v>
      </c>
      <c r="Z5" s="1" t="s">
        <v>28</v>
      </c>
      <c r="AA5" s="8" t="s">
        <v>29</v>
      </c>
      <c r="AB5" s="7"/>
      <c r="AC5" s="9" t="s">
        <v>30</v>
      </c>
      <c r="AD5" s="237"/>
      <c r="AE5" s="238"/>
    </row>
    <row r="6" spans="1:33" x14ac:dyDescent="0.2">
      <c r="A6" s="239" t="s">
        <v>32</v>
      </c>
      <c r="B6" s="239"/>
      <c r="C6" s="239"/>
      <c r="D6" s="239"/>
      <c r="E6" s="239"/>
      <c r="F6" s="239"/>
      <c r="G6" s="240" t="s">
        <v>33</v>
      </c>
      <c r="H6" s="241"/>
      <c r="I6" s="241"/>
      <c r="J6" s="241"/>
      <c r="K6" s="241"/>
      <c r="L6" s="241"/>
      <c r="M6" s="241"/>
      <c r="N6" s="241"/>
      <c r="O6" s="241"/>
      <c r="P6" s="241"/>
      <c r="Q6" s="241"/>
      <c r="R6" s="241"/>
      <c r="S6" s="241"/>
      <c r="T6" s="241"/>
      <c r="U6" s="241"/>
      <c r="V6" s="241"/>
      <c r="W6" s="241"/>
      <c r="X6" s="241"/>
      <c r="Y6" s="241"/>
      <c r="Z6" s="241"/>
      <c r="AA6" s="242"/>
      <c r="AB6" s="243" t="s">
        <v>34</v>
      </c>
      <c r="AC6" s="246" t="s">
        <v>35</v>
      </c>
      <c r="AD6" s="247"/>
      <c r="AE6" s="248"/>
      <c r="AF6" s="217" t="s">
        <v>454</v>
      </c>
      <c r="AG6" s="218"/>
    </row>
    <row r="7" spans="1:33" s="11" customFormat="1" ht="14.25" customHeight="1" x14ac:dyDescent="0.2">
      <c r="A7" s="255" t="s">
        <v>37</v>
      </c>
      <c r="B7" s="256" t="s">
        <v>38</v>
      </c>
      <c r="C7" s="255" t="s">
        <v>39</v>
      </c>
      <c r="D7" s="255" t="s">
        <v>4</v>
      </c>
      <c r="E7" s="255" t="s">
        <v>40</v>
      </c>
      <c r="F7" s="234" t="s">
        <v>41</v>
      </c>
      <c r="G7" s="260" t="s">
        <v>42</v>
      </c>
      <c r="H7" s="260"/>
      <c r="I7" s="260"/>
      <c r="J7" s="260"/>
      <c r="K7" s="260"/>
      <c r="L7" s="261" t="s">
        <v>43</v>
      </c>
      <c r="M7" s="193" t="s">
        <v>44</v>
      </c>
      <c r="N7" s="193"/>
      <c r="O7" s="193"/>
      <c r="P7" s="193"/>
      <c r="Q7" s="193"/>
      <c r="R7" s="193"/>
      <c r="S7" s="193"/>
      <c r="T7" s="193"/>
      <c r="U7" s="193"/>
      <c r="V7" s="193"/>
      <c r="W7" s="193"/>
      <c r="X7" s="193"/>
      <c r="Y7" s="193"/>
      <c r="Z7" s="193"/>
      <c r="AA7" s="193"/>
      <c r="AB7" s="244"/>
      <c r="AC7" s="249"/>
      <c r="AD7" s="250"/>
      <c r="AE7" s="251"/>
      <c r="AF7" s="219"/>
      <c r="AG7" s="220"/>
    </row>
    <row r="8" spans="1:33" s="11" customFormat="1" ht="20.25" customHeight="1" x14ac:dyDescent="0.2">
      <c r="A8" s="255"/>
      <c r="B8" s="257"/>
      <c r="C8" s="255"/>
      <c r="D8" s="255"/>
      <c r="E8" s="255"/>
      <c r="F8" s="234"/>
      <c r="G8" s="194" t="s">
        <v>45</v>
      </c>
      <c r="H8" s="194"/>
      <c r="I8" s="194"/>
      <c r="J8" s="194"/>
      <c r="K8" s="194"/>
      <c r="L8" s="262"/>
      <c r="M8" s="195" t="s">
        <v>46</v>
      </c>
      <c r="N8" s="195" t="s">
        <v>47</v>
      </c>
      <c r="O8" s="12"/>
      <c r="P8" s="13"/>
      <c r="Q8" s="13"/>
      <c r="R8" s="197" t="s">
        <v>48</v>
      </c>
      <c r="S8" s="14"/>
      <c r="T8" s="14"/>
      <c r="U8" s="199" t="s">
        <v>49</v>
      </c>
      <c r="V8" s="200"/>
      <c r="W8" s="201"/>
      <c r="X8" s="202" t="s">
        <v>50</v>
      </c>
      <c r="Y8" s="204" t="s">
        <v>51</v>
      </c>
      <c r="Z8" s="204"/>
      <c r="AA8" s="204"/>
      <c r="AB8" s="244"/>
      <c r="AC8" s="252"/>
      <c r="AD8" s="253"/>
      <c r="AE8" s="254"/>
      <c r="AF8" s="219"/>
      <c r="AG8" s="220"/>
    </row>
    <row r="9" spans="1:33" s="11" customFormat="1" ht="47.25" customHeight="1" x14ac:dyDescent="0.2">
      <c r="A9" s="256"/>
      <c r="B9" s="258"/>
      <c r="C9" s="256"/>
      <c r="D9" s="256"/>
      <c r="E9" s="256"/>
      <c r="F9" s="259"/>
      <c r="G9" s="15" t="s">
        <v>6</v>
      </c>
      <c r="H9" s="16" t="s">
        <v>52</v>
      </c>
      <c r="I9" s="15" t="s">
        <v>5</v>
      </c>
      <c r="J9" s="16" t="s">
        <v>53</v>
      </c>
      <c r="K9" s="17" t="s">
        <v>54</v>
      </c>
      <c r="L9" s="263"/>
      <c r="M9" s="196"/>
      <c r="N9" s="196"/>
      <c r="O9" s="18"/>
      <c r="P9" s="18"/>
      <c r="Q9" s="18"/>
      <c r="R9" s="198"/>
      <c r="S9" s="19"/>
      <c r="T9" s="19"/>
      <c r="U9" s="20" t="s">
        <v>6</v>
      </c>
      <c r="V9" s="21" t="s">
        <v>5</v>
      </c>
      <c r="W9" s="20" t="s">
        <v>54</v>
      </c>
      <c r="X9" s="203"/>
      <c r="Y9" s="22" t="s">
        <v>55</v>
      </c>
      <c r="Z9" s="23" t="s">
        <v>56</v>
      </c>
      <c r="AA9" s="23" t="s">
        <v>57</v>
      </c>
      <c r="AB9" s="245"/>
      <c r="AC9" s="24" t="s">
        <v>56</v>
      </c>
      <c r="AD9" s="24" t="s">
        <v>58</v>
      </c>
      <c r="AE9" s="25" t="s">
        <v>59</v>
      </c>
      <c r="AF9" s="221"/>
      <c r="AG9" s="222"/>
    </row>
    <row r="10" spans="1:33" ht="50.25" customHeight="1" x14ac:dyDescent="0.2">
      <c r="A10" s="175" t="s">
        <v>60</v>
      </c>
      <c r="B10" s="177" t="s">
        <v>61</v>
      </c>
      <c r="C10" s="177" t="s">
        <v>62</v>
      </c>
      <c r="D10" s="181" t="s">
        <v>20</v>
      </c>
      <c r="E10" s="177" t="s">
        <v>63</v>
      </c>
      <c r="F10" s="177" t="s">
        <v>64</v>
      </c>
      <c r="G10" s="164" t="s">
        <v>22</v>
      </c>
      <c r="H10" s="166" t="str">
        <f>IF(G10="(1) RARA VEZ","1", IF(G10="(2) IMPROBABLE","2",IF(G10="(3) POSIBLE","3",IF(G10="(4) PROBABLE","4",IF(G10="(5) CASI SEGURO","5","")))))</f>
        <v>3</v>
      </c>
      <c r="I10" s="169" t="s">
        <v>17</v>
      </c>
      <c r="J10" s="171" t="str">
        <f>IF(I10="(1) INSIGNIFICANTE","1",IF(I10="(2) MENOR","2",IF(I10="(3) MODERADO","3",IF(I10="(4) MAYOR","4",IF(I10="(5) CATASTRÓFICO","5","")))))</f>
        <v>2</v>
      </c>
      <c r="K10" s="131">
        <f>+H10*J10</f>
        <v>6</v>
      </c>
      <c r="L10" s="205" t="s">
        <v>65</v>
      </c>
      <c r="M10" s="26" t="s">
        <v>66</v>
      </c>
      <c r="N10" s="27" t="s">
        <v>16</v>
      </c>
      <c r="O10" s="28" t="str">
        <f>IF(N10="SÍ",15,"0")</f>
        <v>0</v>
      </c>
      <c r="P10" s="153">
        <f>SUM(O10:O16)</f>
        <v>25</v>
      </c>
      <c r="Q10" s="155">
        <f>IF(AND(P10&gt;=0,P10&lt;=50),0,IF(AND(P10&gt;50,P10&lt;=75),1,IF(AND(P10&gt;75,P10&lt;=100),2,"REVISAR")))</f>
        <v>0</v>
      </c>
      <c r="R10" s="157" t="s">
        <v>6</v>
      </c>
      <c r="S10" s="155">
        <f>IF(R10="PROBABILIDAD",H10-Q10,J10-Q10)</f>
        <v>3</v>
      </c>
      <c r="T10" s="159">
        <f>IF($S10&lt;=0,1,$S10)</f>
        <v>3</v>
      </c>
      <c r="U10" s="161" t="e">
        <f>IF(AND($R10="PROBABILIDAD",$T10=1),#REF!,IF(AND(R10="PROBABILIDAD",$T10=2),#REF!,IF(AND($R10="PROBABILIDAD",$T10=3),#REF!,IF(AND($R10="PROBABILIDAD",$T10=4),#REF!,IF(AND($R10="PROBABILIDAD",$T10=5),#REF!,$G10)))))</f>
        <v>#REF!</v>
      </c>
      <c r="V10" s="148" t="str">
        <f>IF(AND($R10="IMPACTO",$T10=1),#REF!,IF(AND(R10="IMPACTO",$T10=2),#REF!,IF(AND($R10="IMPACTO",$T10=3),#REF!,IF(AND($R10="IMPACTO",$T10=4),#REF!,IF(AND($R10="IMPACTO",$T10=5),#REF!,I10)))))</f>
        <v>(2) MENOR</v>
      </c>
      <c r="W10" s="131">
        <f>IF(R10="PROBABILIDAD",T10*J10,T10*H10)</f>
        <v>6</v>
      </c>
      <c r="X10" s="187" t="s">
        <v>67</v>
      </c>
      <c r="Y10" s="152">
        <v>43739</v>
      </c>
      <c r="Z10" s="143" t="s">
        <v>68</v>
      </c>
      <c r="AA10" s="143" t="s">
        <v>69</v>
      </c>
      <c r="AB10" s="141">
        <v>43588</v>
      </c>
      <c r="AC10" s="143" t="s">
        <v>70</v>
      </c>
      <c r="AD10" s="143" t="s">
        <v>71</v>
      </c>
      <c r="AE10" s="143" t="s">
        <v>72</v>
      </c>
      <c r="AF10" s="716" t="s">
        <v>455</v>
      </c>
      <c r="AG10" s="717"/>
    </row>
    <row r="11" spans="1:33" ht="48" customHeight="1" x14ac:dyDescent="0.2">
      <c r="A11" s="175"/>
      <c r="B11" s="178"/>
      <c r="C11" s="178"/>
      <c r="D11" s="178"/>
      <c r="E11" s="178"/>
      <c r="F11" s="178"/>
      <c r="G11" s="164"/>
      <c r="H11" s="167"/>
      <c r="I11" s="169"/>
      <c r="J11" s="171"/>
      <c r="K11" s="131"/>
      <c r="L11" s="189"/>
      <c r="M11" s="29" t="s">
        <v>73</v>
      </c>
      <c r="N11" s="27" t="s">
        <v>9</v>
      </c>
      <c r="O11" s="30">
        <f>IF(N11="SÍ",5,"0")</f>
        <v>5</v>
      </c>
      <c r="P11" s="154"/>
      <c r="Q11" s="156"/>
      <c r="R11" s="158"/>
      <c r="S11" s="156"/>
      <c r="T11" s="160"/>
      <c r="U11" s="162"/>
      <c r="V11" s="149"/>
      <c r="W11" s="131"/>
      <c r="X11" s="178"/>
      <c r="Y11" s="145"/>
      <c r="Z11" s="145"/>
      <c r="AA11" s="145"/>
      <c r="AB11" s="142"/>
      <c r="AC11" s="144"/>
      <c r="AD11" s="145"/>
      <c r="AE11" s="145"/>
      <c r="AF11" s="718"/>
      <c r="AG11" s="719"/>
    </row>
    <row r="12" spans="1:33" ht="33" customHeight="1" x14ac:dyDescent="0.2">
      <c r="A12" s="175"/>
      <c r="B12" s="178"/>
      <c r="C12" s="178"/>
      <c r="D12" s="178"/>
      <c r="E12" s="178"/>
      <c r="F12" s="178"/>
      <c r="G12" s="164"/>
      <c r="H12" s="167"/>
      <c r="I12" s="169"/>
      <c r="J12" s="171"/>
      <c r="K12" s="146"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MODERADA</v>
      </c>
      <c r="L12" s="189"/>
      <c r="M12" s="31" t="s">
        <v>74</v>
      </c>
      <c r="N12" s="27" t="s">
        <v>16</v>
      </c>
      <c r="O12" s="30" t="str">
        <f>IF(N12="SÍ",15,"0")</f>
        <v>0</v>
      </c>
      <c r="P12" s="154"/>
      <c r="Q12" s="156"/>
      <c r="R12" s="158"/>
      <c r="S12" s="156"/>
      <c r="T12" s="160"/>
      <c r="U12" s="162"/>
      <c r="V12" s="149"/>
      <c r="W12" s="146" t="e">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#REF!</v>
      </c>
      <c r="X12" s="178"/>
      <c r="Y12" s="145"/>
      <c r="Z12" s="145"/>
      <c r="AA12" s="145"/>
      <c r="AB12" s="142"/>
      <c r="AC12" s="144"/>
      <c r="AD12" s="145"/>
      <c r="AE12" s="145"/>
      <c r="AF12" s="718"/>
      <c r="AG12" s="719"/>
    </row>
    <row r="13" spans="1:33" ht="26.25" customHeight="1" x14ac:dyDescent="0.2">
      <c r="A13" s="175"/>
      <c r="B13" s="178"/>
      <c r="C13" s="178"/>
      <c r="D13" s="178"/>
      <c r="E13" s="178"/>
      <c r="F13" s="178"/>
      <c r="G13" s="164"/>
      <c r="H13" s="167"/>
      <c r="I13" s="169"/>
      <c r="J13" s="171"/>
      <c r="K13" s="146"/>
      <c r="L13" s="189"/>
      <c r="M13" s="31" t="s">
        <v>75</v>
      </c>
      <c r="N13" s="27" t="s">
        <v>9</v>
      </c>
      <c r="O13" s="30">
        <f>IF(N13="SÍ",10,"0")</f>
        <v>10</v>
      </c>
      <c r="P13" s="154"/>
      <c r="Q13" s="156"/>
      <c r="R13" s="158"/>
      <c r="S13" s="156"/>
      <c r="T13" s="160"/>
      <c r="U13" s="162"/>
      <c r="V13" s="149"/>
      <c r="W13" s="146"/>
      <c r="X13" s="178"/>
      <c r="Y13" s="145"/>
      <c r="Z13" s="145"/>
      <c r="AA13" s="145"/>
      <c r="AB13" s="142"/>
      <c r="AC13" s="144"/>
      <c r="AD13" s="145"/>
      <c r="AE13" s="145"/>
      <c r="AF13" s="718"/>
      <c r="AG13" s="719"/>
    </row>
    <row r="14" spans="1:33" ht="45" customHeight="1" x14ac:dyDescent="0.2">
      <c r="A14" s="175"/>
      <c r="B14" s="178"/>
      <c r="C14" s="178"/>
      <c r="D14" s="178"/>
      <c r="E14" s="178"/>
      <c r="F14" s="178"/>
      <c r="G14" s="164"/>
      <c r="H14" s="167"/>
      <c r="I14" s="169"/>
      <c r="J14" s="171"/>
      <c r="K14" s="146"/>
      <c r="L14" s="189"/>
      <c r="M14" s="29" t="s">
        <v>76</v>
      </c>
      <c r="N14" s="27" t="s">
        <v>16</v>
      </c>
      <c r="O14" s="30" t="str">
        <f>IF(N14="SÍ",15,"0")</f>
        <v>0</v>
      </c>
      <c r="P14" s="154"/>
      <c r="Q14" s="156"/>
      <c r="R14" s="158"/>
      <c r="S14" s="156"/>
      <c r="T14" s="160"/>
      <c r="U14" s="162"/>
      <c r="V14" s="149"/>
      <c r="W14" s="146"/>
      <c r="X14" s="178"/>
      <c r="Y14" s="145"/>
      <c r="Z14" s="145"/>
      <c r="AA14" s="145"/>
      <c r="AB14" s="142"/>
      <c r="AC14" s="144"/>
      <c r="AD14" s="145"/>
      <c r="AE14" s="145"/>
      <c r="AF14" s="718"/>
      <c r="AG14" s="719"/>
    </row>
    <row r="15" spans="1:33" ht="51" customHeight="1" x14ac:dyDescent="0.2">
      <c r="A15" s="175"/>
      <c r="B15" s="178"/>
      <c r="C15" s="178"/>
      <c r="D15" s="178"/>
      <c r="E15" s="178"/>
      <c r="F15" s="178"/>
      <c r="G15" s="164"/>
      <c r="H15" s="167"/>
      <c r="I15" s="169"/>
      <c r="J15" s="171"/>
      <c r="K15" s="146"/>
      <c r="L15" s="189"/>
      <c r="M15" s="29" t="s">
        <v>77</v>
      </c>
      <c r="N15" s="27" t="s">
        <v>9</v>
      </c>
      <c r="O15" s="30">
        <f>IF(N15="SÍ",10,"0")</f>
        <v>10</v>
      </c>
      <c r="P15" s="154"/>
      <c r="Q15" s="156"/>
      <c r="R15" s="158"/>
      <c r="S15" s="156"/>
      <c r="T15" s="160"/>
      <c r="U15" s="162"/>
      <c r="V15" s="149"/>
      <c r="W15" s="146"/>
      <c r="X15" s="178"/>
      <c r="Y15" s="145"/>
      <c r="Z15" s="145"/>
      <c r="AA15" s="145"/>
      <c r="AB15" s="142"/>
      <c r="AC15" s="144"/>
      <c r="AD15" s="145"/>
      <c r="AE15" s="145"/>
      <c r="AF15" s="718"/>
      <c r="AG15" s="719"/>
    </row>
    <row r="16" spans="1:33" ht="39.75" customHeight="1" x14ac:dyDescent="0.2">
      <c r="A16" s="176"/>
      <c r="B16" s="179"/>
      <c r="C16" s="179"/>
      <c r="D16" s="179"/>
      <c r="E16" s="179"/>
      <c r="F16" s="179"/>
      <c r="G16" s="165"/>
      <c r="H16" s="168"/>
      <c r="I16" s="170"/>
      <c r="J16" s="171"/>
      <c r="K16" s="147"/>
      <c r="L16" s="190"/>
      <c r="M16" s="32" t="s">
        <v>78</v>
      </c>
      <c r="N16" s="27" t="s">
        <v>16</v>
      </c>
      <c r="O16" s="30" t="str">
        <f>IF(N16="SÍ",30,"0")</f>
        <v>0</v>
      </c>
      <c r="P16" s="154"/>
      <c r="Q16" s="156"/>
      <c r="R16" s="158"/>
      <c r="S16" s="156"/>
      <c r="T16" s="160"/>
      <c r="U16" s="163"/>
      <c r="V16" s="150"/>
      <c r="W16" s="147"/>
      <c r="X16" s="179"/>
      <c r="Y16" s="145"/>
      <c r="Z16" s="145"/>
      <c r="AA16" s="145"/>
      <c r="AB16" s="142"/>
      <c r="AC16" s="144"/>
      <c r="AD16" s="145"/>
      <c r="AE16" s="145"/>
      <c r="AF16" s="720"/>
      <c r="AG16" s="721"/>
    </row>
    <row r="17" spans="1:33" ht="50.25" customHeight="1" x14ac:dyDescent="0.2">
      <c r="A17" s="175"/>
      <c r="B17" s="177" t="s">
        <v>61</v>
      </c>
      <c r="C17" s="177" t="s">
        <v>79</v>
      </c>
      <c r="D17" s="181" t="s">
        <v>20</v>
      </c>
      <c r="E17" s="180" t="s">
        <v>80</v>
      </c>
      <c r="F17" s="177" t="s">
        <v>81</v>
      </c>
      <c r="G17" s="164" t="s">
        <v>22</v>
      </c>
      <c r="H17" s="166" t="str">
        <f>IF(G17="(1) RARA VEZ","1", IF(G17="(2) IMPROBABLE","2",IF(G17="(3) POSIBLE","3",IF(G17="(4) PROBABLE","4",IF(G17="(5) CASI SEGURO","5","")))))</f>
        <v>3</v>
      </c>
      <c r="I17" s="169" t="s">
        <v>11</v>
      </c>
      <c r="J17" s="171" t="str">
        <f>IF(I17="(1) INSIGNIFICANTE","1",IF(I17="(2) MENOR","2",IF(I17="(3) MODERADO","3",IF(I17="(4) MAYOR","4",IF(I17="(5) CATASTRÓFICO","5","")))))</f>
        <v>1</v>
      </c>
      <c r="K17" s="131">
        <f>+H17*J17</f>
        <v>3</v>
      </c>
      <c r="L17" s="188" t="s">
        <v>82</v>
      </c>
      <c r="M17" s="26" t="s">
        <v>66</v>
      </c>
      <c r="N17" s="27" t="s">
        <v>16</v>
      </c>
      <c r="O17" s="28" t="str">
        <f>IF(N17="SÍ",15,"0")</f>
        <v>0</v>
      </c>
      <c r="P17" s="153">
        <f>SUM(O17:O23)</f>
        <v>30</v>
      </c>
      <c r="Q17" s="155">
        <f>IF(AND(P17&gt;=0,P17&lt;=50),0,IF(AND(P17&gt;50,P17&lt;=75),1,IF(AND(P17&gt;75,P17&lt;=100),2,"REVISAR")))</f>
        <v>0</v>
      </c>
      <c r="R17" s="157" t="s">
        <v>5</v>
      </c>
      <c r="S17" s="155">
        <f>IF(R17="PROBABILIDAD",H17-Q17,J17-Q17)</f>
        <v>1</v>
      </c>
      <c r="T17" s="159">
        <f>IF($S17&lt;=0,1,$S17)</f>
        <v>1</v>
      </c>
      <c r="U17" s="161" t="str">
        <f>IF(AND($R17="PROBABILIDAD",$T17=1),#REF!,IF(AND(R17="PROBABILIDAD",$T17=2),#REF!,IF(AND($R17="PROBABILIDAD",$T17=3),#REF!,IF(AND($R17="PROBABILIDAD",$T17=4),#REF!,IF(AND($R17="PROBABILIDAD",$T17=5),#REF!,$G17)))))</f>
        <v>(3) POSIBLE</v>
      </c>
      <c r="V17" s="148" t="e">
        <f>IF(AND($R17="IMPACTO",$T17=1),#REF!,IF(AND(R17="IMPACTO",$T17=2),#REF!,IF(AND($R17="IMPACTO",$T17=3),#REF!,IF(AND($R17="IMPACTO",$T17=4),#REF!,IF(AND($R17="IMPACTO",$T17=5),#REF!,I17)))))</f>
        <v>#REF!</v>
      </c>
      <c r="W17" s="151">
        <f>IF(R17="PROBABILIDAD",T17*J17,T17*H17)</f>
        <v>3</v>
      </c>
      <c r="X17" s="187" t="s">
        <v>83</v>
      </c>
      <c r="Y17" s="152">
        <v>43739</v>
      </c>
      <c r="Z17" s="143" t="s">
        <v>84</v>
      </c>
      <c r="AA17" s="192" t="s">
        <v>85</v>
      </c>
      <c r="AB17" s="141">
        <v>43588</v>
      </c>
      <c r="AC17" s="143" t="s">
        <v>86</v>
      </c>
      <c r="AD17" s="143" t="s">
        <v>71</v>
      </c>
      <c r="AE17" s="191" t="s">
        <v>87</v>
      </c>
      <c r="AF17" s="223" t="s">
        <v>456</v>
      </c>
      <c r="AG17" s="224"/>
    </row>
    <row r="18" spans="1:33" ht="48" customHeight="1" x14ac:dyDescent="0.2">
      <c r="A18" s="175"/>
      <c r="B18" s="178"/>
      <c r="C18" s="178"/>
      <c r="D18" s="178"/>
      <c r="E18" s="178"/>
      <c r="F18" s="178"/>
      <c r="G18" s="164"/>
      <c r="H18" s="167"/>
      <c r="I18" s="169"/>
      <c r="J18" s="171"/>
      <c r="K18" s="131"/>
      <c r="L18" s="189"/>
      <c r="M18" s="29" t="s">
        <v>73</v>
      </c>
      <c r="N18" s="27" t="s">
        <v>9</v>
      </c>
      <c r="O18" s="30">
        <f>IF(N18="SÍ",5,"0")</f>
        <v>5</v>
      </c>
      <c r="P18" s="154"/>
      <c r="Q18" s="156"/>
      <c r="R18" s="158"/>
      <c r="S18" s="156"/>
      <c r="T18" s="160"/>
      <c r="U18" s="162"/>
      <c r="V18" s="149"/>
      <c r="W18" s="131"/>
      <c r="X18" s="178"/>
      <c r="Y18" s="145"/>
      <c r="Z18" s="145"/>
      <c r="AA18" s="145"/>
      <c r="AB18" s="142"/>
      <c r="AC18" s="142"/>
      <c r="AD18" s="145"/>
      <c r="AE18" s="145"/>
      <c r="AF18" s="225"/>
      <c r="AG18" s="226"/>
    </row>
    <row r="19" spans="1:33" ht="33" customHeight="1" x14ac:dyDescent="0.2">
      <c r="A19" s="175"/>
      <c r="B19" s="178"/>
      <c r="C19" s="178"/>
      <c r="D19" s="178"/>
      <c r="E19" s="178"/>
      <c r="F19" s="178"/>
      <c r="G19" s="164"/>
      <c r="H19" s="167"/>
      <c r="I19" s="169"/>
      <c r="J19" s="171"/>
      <c r="K19" s="146"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BAJA</v>
      </c>
      <c r="L19" s="189"/>
      <c r="M19" s="31" t="s">
        <v>74</v>
      </c>
      <c r="N19" s="27" t="s">
        <v>16</v>
      </c>
      <c r="O19" s="30" t="str">
        <f>IF(N19="SÍ",15,"0")</f>
        <v>0</v>
      </c>
      <c r="P19" s="154"/>
      <c r="Q19" s="156"/>
      <c r="R19" s="158"/>
      <c r="S19" s="156"/>
      <c r="T19" s="160"/>
      <c r="U19" s="162"/>
      <c r="V19" s="149"/>
      <c r="W19" s="146" t="e">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#REF!</v>
      </c>
      <c r="X19" s="178"/>
      <c r="Y19" s="145"/>
      <c r="Z19" s="145"/>
      <c r="AA19" s="145"/>
      <c r="AB19" s="142"/>
      <c r="AC19" s="142"/>
      <c r="AD19" s="145"/>
      <c r="AE19" s="145"/>
      <c r="AF19" s="225"/>
      <c r="AG19" s="226"/>
    </row>
    <row r="20" spans="1:33" ht="26.25" customHeight="1" x14ac:dyDescent="0.2">
      <c r="A20" s="175"/>
      <c r="B20" s="178"/>
      <c r="C20" s="178"/>
      <c r="D20" s="178"/>
      <c r="E20" s="178"/>
      <c r="F20" s="178"/>
      <c r="G20" s="164"/>
      <c r="H20" s="167"/>
      <c r="I20" s="169"/>
      <c r="J20" s="171"/>
      <c r="K20" s="146"/>
      <c r="L20" s="189"/>
      <c r="M20" s="31" t="s">
        <v>75</v>
      </c>
      <c r="N20" s="27" t="s">
        <v>9</v>
      </c>
      <c r="O20" s="30">
        <f>IF(N20="SÍ",10,"0")</f>
        <v>10</v>
      </c>
      <c r="P20" s="154"/>
      <c r="Q20" s="156"/>
      <c r="R20" s="158"/>
      <c r="S20" s="156"/>
      <c r="T20" s="160"/>
      <c r="U20" s="162"/>
      <c r="V20" s="149"/>
      <c r="W20" s="146"/>
      <c r="X20" s="178"/>
      <c r="Y20" s="145"/>
      <c r="Z20" s="145"/>
      <c r="AA20" s="145"/>
      <c r="AB20" s="142"/>
      <c r="AC20" s="142"/>
      <c r="AD20" s="145"/>
      <c r="AE20" s="145"/>
      <c r="AF20" s="225"/>
      <c r="AG20" s="226"/>
    </row>
    <row r="21" spans="1:33" ht="45" customHeight="1" x14ac:dyDescent="0.2">
      <c r="A21" s="175"/>
      <c r="B21" s="178"/>
      <c r="C21" s="178"/>
      <c r="D21" s="178"/>
      <c r="E21" s="178"/>
      <c r="F21" s="178"/>
      <c r="G21" s="164"/>
      <c r="H21" s="167"/>
      <c r="I21" s="169"/>
      <c r="J21" s="171"/>
      <c r="K21" s="146"/>
      <c r="L21" s="189"/>
      <c r="M21" s="29" t="s">
        <v>76</v>
      </c>
      <c r="N21" s="27" t="s">
        <v>9</v>
      </c>
      <c r="O21" s="30">
        <f>IF(N21="SÍ",15,"0")</f>
        <v>15</v>
      </c>
      <c r="P21" s="154"/>
      <c r="Q21" s="156"/>
      <c r="R21" s="158"/>
      <c r="S21" s="156"/>
      <c r="T21" s="160"/>
      <c r="U21" s="162"/>
      <c r="V21" s="149"/>
      <c r="W21" s="146"/>
      <c r="X21" s="178"/>
      <c r="Y21" s="145"/>
      <c r="Z21" s="145"/>
      <c r="AA21" s="145"/>
      <c r="AB21" s="142"/>
      <c r="AC21" s="142"/>
      <c r="AD21" s="145"/>
      <c r="AE21" s="145"/>
      <c r="AF21" s="225"/>
      <c r="AG21" s="226"/>
    </row>
    <row r="22" spans="1:33" ht="51" customHeight="1" x14ac:dyDescent="0.2">
      <c r="A22" s="175"/>
      <c r="B22" s="178"/>
      <c r="C22" s="178"/>
      <c r="D22" s="178"/>
      <c r="E22" s="178"/>
      <c r="F22" s="178"/>
      <c r="G22" s="164"/>
      <c r="H22" s="167"/>
      <c r="I22" s="169"/>
      <c r="J22" s="171"/>
      <c r="K22" s="146"/>
      <c r="L22" s="189"/>
      <c r="M22" s="29" t="s">
        <v>77</v>
      </c>
      <c r="N22" s="27" t="s">
        <v>16</v>
      </c>
      <c r="O22" s="30" t="str">
        <f>IF(N22="SÍ",10,"0")</f>
        <v>0</v>
      </c>
      <c r="P22" s="154"/>
      <c r="Q22" s="156"/>
      <c r="R22" s="158"/>
      <c r="S22" s="156"/>
      <c r="T22" s="160"/>
      <c r="U22" s="162"/>
      <c r="V22" s="149"/>
      <c r="W22" s="146"/>
      <c r="X22" s="178"/>
      <c r="Y22" s="145"/>
      <c r="Z22" s="145"/>
      <c r="AA22" s="145"/>
      <c r="AB22" s="142"/>
      <c r="AC22" s="142"/>
      <c r="AD22" s="145"/>
      <c r="AE22" s="145"/>
      <c r="AF22" s="225"/>
      <c r="AG22" s="226"/>
    </row>
    <row r="23" spans="1:33" ht="39.75" customHeight="1" x14ac:dyDescent="0.2">
      <c r="A23" s="176"/>
      <c r="B23" s="179"/>
      <c r="C23" s="179"/>
      <c r="D23" s="179"/>
      <c r="E23" s="179"/>
      <c r="F23" s="179"/>
      <c r="G23" s="165"/>
      <c r="H23" s="168"/>
      <c r="I23" s="170"/>
      <c r="J23" s="171"/>
      <c r="K23" s="147"/>
      <c r="L23" s="190"/>
      <c r="M23" s="32" t="s">
        <v>78</v>
      </c>
      <c r="N23" s="27" t="s">
        <v>16</v>
      </c>
      <c r="O23" s="30" t="str">
        <f>IF(N23="SÍ",30,"0")</f>
        <v>0</v>
      </c>
      <c r="P23" s="154"/>
      <c r="Q23" s="156"/>
      <c r="R23" s="158"/>
      <c r="S23" s="156"/>
      <c r="T23" s="160"/>
      <c r="U23" s="163"/>
      <c r="V23" s="150"/>
      <c r="W23" s="146"/>
      <c r="X23" s="179"/>
      <c r="Y23" s="145"/>
      <c r="Z23" s="145"/>
      <c r="AA23" s="145"/>
      <c r="AB23" s="142"/>
      <c r="AC23" s="142"/>
      <c r="AD23" s="145"/>
      <c r="AE23" s="145"/>
      <c r="AF23" s="227"/>
      <c r="AG23" s="228"/>
    </row>
    <row r="24" spans="1:33" ht="50.25" customHeight="1" x14ac:dyDescent="0.2">
      <c r="A24" s="175"/>
      <c r="B24" s="177" t="s">
        <v>61</v>
      </c>
      <c r="C24" s="177" t="s">
        <v>88</v>
      </c>
      <c r="D24" s="181" t="s">
        <v>20</v>
      </c>
      <c r="E24" s="180" t="s">
        <v>89</v>
      </c>
      <c r="F24" s="177" t="s">
        <v>90</v>
      </c>
      <c r="G24" s="164" t="s">
        <v>22</v>
      </c>
      <c r="H24" s="166" t="str">
        <f>IF(G24="(1) RARA VEZ","1", IF(G24="(2) IMPROBABLE","2",IF(G24="(3) POSIBLE","3",IF(G24="(4) PROBABLE","4",IF(G24="(5) CASI SEGURO","5","")))))</f>
        <v>3</v>
      </c>
      <c r="I24" s="169" t="s">
        <v>21</v>
      </c>
      <c r="J24" s="171" t="str">
        <f>IF(I24="(1) INSIGNIFICANTE","1",IF(I24="(2) MENOR","2",IF(I24="(3) MODERADO","3",IF(I24="(4) MAYOR","4",IF(I24="(5) CATASTRÓFICO","5","")))))</f>
        <v>3</v>
      </c>
      <c r="K24" s="131">
        <f>+H24*J24</f>
        <v>9</v>
      </c>
      <c r="L24" s="188" t="s">
        <v>91</v>
      </c>
      <c r="M24" s="26" t="s">
        <v>66</v>
      </c>
      <c r="N24" s="27" t="s">
        <v>16</v>
      </c>
      <c r="O24" s="28" t="str">
        <f>IF(N24="SÍ",15,"0")</f>
        <v>0</v>
      </c>
      <c r="P24" s="153">
        <f>SUM(O24:O30)</f>
        <v>25</v>
      </c>
      <c r="Q24" s="155">
        <f>IF(AND(P24&gt;=0,P24&lt;=50),0,IF(AND(P24&gt;50,P24&lt;=75),1,IF(AND(P24&gt;75,P24&lt;=100),2,"REVISAR")))</f>
        <v>0</v>
      </c>
      <c r="R24" s="157" t="s">
        <v>5</v>
      </c>
      <c r="S24" s="155">
        <f>IF(R24="PROBABILIDAD",H24-Q24,J24-Q24)</f>
        <v>3</v>
      </c>
      <c r="T24" s="159">
        <f>IF($S24&lt;=0,1,$S24)</f>
        <v>3</v>
      </c>
      <c r="U24" s="161" t="str">
        <f>IF(AND($R24="PROBABILIDAD",$T24=1),#REF!,IF(AND(R24="PROBABILIDAD",$T24=2),#REF!,IF(AND($R24="PROBABILIDAD",$T24=3),#REF!,IF(AND($R24="PROBABILIDAD",$T24=4),#REF!,IF(AND($R24="PROBABILIDAD",$T24=5),#REF!,$G24)))))</f>
        <v>(3) POSIBLE</v>
      </c>
      <c r="V24" s="148" t="e">
        <f>IF(AND($R24="IMPACTO",$T24=1),#REF!,IF(AND(R24="IMPACTO",$T24=2),#REF!,IF(AND($R24="IMPACTO",$T24=3),#REF!,IF(AND($R24="IMPACTO",$T24=4),#REF!,IF(AND($R24="IMPACTO",$T24=5),#REF!,I24)))))</f>
        <v>#REF!</v>
      </c>
      <c r="W24" s="151">
        <f>IF(R24="PROBABILIDAD",T24*J24,T24*H24)</f>
        <v>9</v>
      </c>
      <c r="X24" s="187" t="s">
        <v>92</v>
      </c>
      <c r="Y24" s="152">
        <v>43739</v>
      </c>
      <c r="Z24" s="143" t="s">
        <v>93</v>
      </c>
      <c r="AA24" s="143" t="s">
        <v>94</v>
      </c>
      <c r="AB24" s="141">
        <v>43588</v>
      </c>
      <c r="AC24" s="143" t="s">
        <v>95</v>
      </c>
      <c r="AD24" s="143" t="s">
        <v>71</v>
      </c>
      <c r="AE24" s="143" t="s">
        <v>96</v>
      </c>
      <c r="AF24" s="716" t="s">
        <v>455</v>
      </c>
      <c r="AG24" s="717"/>
    </row>
    <row r="25" spans="1:33" ht="48" customHeight="1" x14ac:dyDescent="0.2">
      <c r="A25" s="175"/>
      <c r="B25" s="178"/>
      <c r="C25" s="178"/>
      <c r="D25" s="178"/>
      <c r="E25" s="178"/>
      <c r="F25" s="178"/>
      <c r="G25" s="164"/>
      <c r="H25" s="167"/>
      <c r="I25" s="169"/>
      <c r="J25" s="171"/>
      <c r="K25" s="131"/>
      <c r="L25" s="189"/>
      <c r="M25" s="29" t="s">
        <v>73</v>
      </c>
      <c r="N25" s="27" t="s">
        <v>9</v>
      </c>
      <c r="O25" s="30">
        <f>IF(N25="SÍ",5,"0")</f>
        <v>5</v>
      </c>
      <c r="P25" s="154"/>
      <c r="Q25" s="156"/>
      <c r="R25" s="158"/>
      <c r="S25" s="156"/>
      <c r="T25" s="160"/>
      <c r="U25" s="162"/>
      <c r="V25" s="149"/>
      <c r="W25" s="131"/>
      <c r="X25" s="178"/>
      <c r="Y25" s="145"/>
      <c r="Z25" s="145"/>
      <c r="AA25" s="145"/>
      <c r="AB25" s="142"/>
      <c r="AC25" s="144"/>
      <c r="AD25" s="145"/>
      <c r="AE25" s="145"/>
      <c r="AF25" s="718"/>
      <c r="AG25" s="719"/>
    </row>
    <row r="26" spans="1:33" ht="33" customHeight="1" x14ac:dyDescent="0.2">
      <c r="A26" s="175"/>
      <c r="B26" s="178"/>
      <c r="C26" s="178"/>
      <c r="D26" s="178"/>
      <c r="E26" s="178"/>
      <c r="F26" s="178"/>
      <c r="G26" s="164"/>
      <c r="H26" s="167"/>
      <c r="I26" s="169"/>
      <c r="J26" s="171"/>
      <c r="K26" s="146"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ALTA</v>
      </c>
      <c r="L26" s="189"/>
      <c r="M26" s="31" t="s">
        <v>74</v>
      </c>
      <c r="N26" s="27" t="s">
        <v>16</v>
      </c>
      <c r="O26" s="30" t="str">
        <f>IF(N26="SÍ",15,"0")</f>
        <v>0</v>
      </c>
      <c r="P26" s="154"/>
      <c r="Q26" s="156"/>
      <c r="R26" s="158"/>
      <c r="S26" s="156"/>
      <c r="T26" s="160"/>
      <c r="U26" s="162"/>
      <c r="V26" s="149"/>
      <c r="W26" s="146" t="e">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#REF!</v>
      </c>
      <c r="X26" s="178"/>
      <c r="Y26" s="145"/>
      <c r="Z26" s="145"/>
      <c r="AA26" s="145"/>
      <c r="AB26" s="142"/>
      <c r="AC26" s="144"/>
      <c r="AD26" s="145"/>
      <c r="AE26" s="145"/>
      <c r="AF26" s="718"/>
      <c r="AG26" s="719"/>
    </row>
    <row r="27" spans="1:33" ht="26.25" customHeight="1" x14ac:dyDescent="0.2">
      <c r="A27" s="175"/>
      <c r="B27" s="178"/>
      <c r="C27" s="178"/>
      <c r="D27" s="178"/>
      <c r="E27" s="178"/>
      <c r="F27" s="178"/>
      <c r="G27" s="164"/>
      <c r="H27" s="167"/>
      <c r="I27" s="169"/>
      <c r="J27" s="171"/>
      <c r="K27" s="146"/>
      <c r="L27" s="189"/>
      <c r="M27" s="31" t="s">
        <v>75</v>
      </c>
      <c r="N27" s="27" t="s">
        <v>9</v>
      </c>
      <c r="O27" s="30">
        <f>IF(N27="SÍ",10,"0")</f>
        <v>10</v>
      </c>
      <c r="P27" s="154"/>
      <c r="Q27" s="156"/>
      <c r="R27" s="158"/>
      <c r="S27" s="156"/>
      <c r="T27" s="160"/>
      <c r="U27" s="162"/>
      <c r="V27" s="149"/>
      <c r="W27" s="146"/>
      <c r="X27" s="178"/>
      <c r="Y27" s="145"/>
      <c r="Z27" s="145"/>
      <c r="AA27" s="145"/>
      <c r="AB27" s="142"/>
      <c r="AC27" s="144"/>
      <c r="AD27" s="145"/>
      <c r="AE27" s="145"/>
      <c r="AF27" s="718"/>
      <c r="AG27" s="719"/>
    </row>
    <row r="28" spans="1:33" ht="45" customHeight="1" x14ac:dyDescent="0.2">
      <c r="A28" s="175"/>
      <c r="B28" s="178"/>
      <c r="C28" s="178"/>
      <c r="D28" s="178"/>
      <c r="E28" s="178"/>
      <c r="F28" s="178"/>
      <c r="G28" s="164"/>
      <c r="H28" s="167"/>
      <c r="I28" s="169"/>
      <c r="J28" s="171"/>
      <c r="K28" s="146"/>
      <c r="L28" s="189"/>
      <c r="M28" s="29" t="s">
        <v>76</v>
      </c>
      <c r="N28" s="27" t="s">
        <v>16</v>
      </c>
      <c r="O28" s="30" t="str">
        <f>IF(N28="SÍ",15,"0")</f>
        <v>0</v>
      </c>
      <c r="P28" s="154"/>
      <c r="Q28" s="156"/>
      <c r="R28" s="158"/>
      <c r="S28" s="156"/>
      <c r="T28" s="160"/>
      <c r="U28" s="162"/>
      <c r="V28" s="149"/>
      <c r="W28" s="146"/>
      <c r="X28" s="178"/>
      <c r="Y28" s="145"/>
      <c r="Z28" s="145"/>
      <c r="AA28" s="145"/>
      <c r="AB28" s="142"/>
      <c r="AC28" s="144"/>
      <c r="AD28" s="145"/>
      <c r="AE28" s="145"/>
      <c r="AF28" s="718"/>
      <c r="AG28" s="719"/>
    </row>
    <row r="29" spans="1:33" ht="51" customHeight="1" x14ac:dyDescent="0.2">
      <c r="A29" s="175"/>
      <c r="B29" s="178"/>
      <c r="C29" s="178"/>
      <c r="D29" s="178"/>
      <c r="E29" s="178"/>
      <c r="F29" s="178"/>
      <c r="G29" s="164"/>
      <c r="H29" s="167"/>
      <c r="I29" s="169"/>
      <c r="J29" s="171"/>
      <c r="K29" s="146"/>
      <c r="L29" s="189"/>
      <c r="M29" s="29" t="s">
        <v>77</v>
      </c>
      <c r="N29" s="27" t="s">
        <v>9</v>
      </c>
      <c r="O29" s="30">
        <f>IF(N29="SÍ",10,"0")</f>
        <v>10</v>
      </c>
      <c r="P29" s="154"/>
      <c r="Q29" s="156"/>
      <c r="R29" s="158"/>
      <c r="S29" s="156"/>
      <c r="T29" s="160"/>
      <c r="U29" s="162"/>
      <c r="V29" s="149"/>
      <c r="W29" s="146"/>
      <c r="X29" s="178"/>
      <c r="Y29" s="145"/>
      <c r="Z29" s="145"/>
      <c r="AA29" s="145"/>
      <c r="AB29" s="142"/>
      <c r="AC29" s="144"/>
      <c r="AD29" s="145"/>
      <c r="AE29" s="145"/>
      <c r="AF29" s="718"/>
      <c r="AG29" s="719"/>
    </row>
    <row r="30" spans="1:33" ht="39.75" customHeight="1" x14ac:dyDescent="0.2">
      <c r="A30" s="176"/>
      <c r="B30" s="179"/>
      <c r="C30" s="179"/>
      <c r="D30" s="179"/>
      <c r="E30" s="179"/>
      <c r="F30" s="179"/>
      <c r="G30" s="165"/>
      <c r="H30" s="168"/>
      <c r="I30" s="170"/>
      <c r="J30" s="171"/>
      <c r="K30" s="147"/>
      <c r="L30" s="190"/>
      <c r="M30" s="32" t="s">
        <v>78</v>
      </c>
      <c r="N30" s="27" t="s">
        <v>16</v>
      </c>
      <c r="O30" s="30" t="str">
        <f>IF(N30="SÍ",30,"0")</f>
        <v>0</v>
      </c>
      <c r="P30" s="154"/>
      <c r="Q30" s="156"/>
      <c r="R30" s="158"/>
      <c r="S30" s="156"/>
      <c r="T30" s="160"/>
      <c r="U30" s="163"/>
      <c r="V30" s="150"/>
      <c r="W30" s="146"/>
      <c r="X30" s="179"/>
      <c r="Y30" s="145"/>
      <c r="Z30" s="145"/>
      <c r="AA30" s="145"/>
      <c r="AB30" s="142"/>
      <c r="AC30" s="144"/>
      <c r="AD30" s="145"/>
      <c r="AE30" s="145"/>
      <c r="AF30" s="720"/>
      <c r="AG30" s="721"/>
    </row>
    <row r="31" spans="1:33" ht="50.25" customHeight="1" x14ac:dyDescent="0.2">
      <c r="A31" s="175"/>
      <c r="B31" s="177" t="s">
        <v>61</v>
      </c>
      <c r="C31" s="180" t="s">
        <v>97</v>
      </c>
      <c r="D31" s="181" t="s">
        <v>20</v>
      </c>
      <c r="E31" s="180" t="s">
        <v>98</v>
      </c>
      <c r="F31" s="180" t="s">
        <v>99</v>
      </c>
      <c r="G31" s="164" t="s">
        <v>22</v>
      </c>
      <c r="H31" s="166" t="str">
        <f>IF(G31="(1) RARA VEZ","1", IF(G31="(2) IMPROBABLE","2",IF(G31="(3) POSIBLE","3",IF(G31="(4) PROBABLE","4",IF(G31="(5) CASI SEGURO","5","")))))</f>
        <v>3</v>
      </c>
      <c r="I31" s="169" t="s">
        <v>21</v>
      </c>
      <c r="J31" s="171" t="str">
        <f>IF(I31="(1) INSIGNIFICANTE","1",IF(I31="(2) MENOR","2",IF(I31="(3) MODERADO","3",IF(I31="(4) MAYOR","4",IF(I31="(5) CATASTRÓFICO","5","")))))</f>
        <v>3</v>
      </c>
      <c r="K31" s="131">
        <f>+H31*J31</f>
        <v>9</v>
      </c>
      <c r="L31" s="184" t="s">
        <v>100</v>
      </c>
      <c r="M31" s="26" t="s">
        <v>66</v>
      </c>
      <c r="N31" s="27" t="s">
        <v>16</v>
      </c>
      <c r="O31" s="28" t="str">
        <f>IF(N31="SÍ",15,"0")</f>
        <v>0</v>
      </c>
      <c r="P31" s="153">
        <f>SUM(O31:O37)</f>
        <v>0</v>
      </c>
      <c r="Q31" s="155">
        <f>IF(AND(P31&gt;=0,P31&lt;=50),0,IF(AND(P31&gt;50,P31&lt;=75),1,IF(AND(P31&gt;75,P31&lt;=100),2,"REVISAR")))</f>
        <v>0</v>
      </c>
      <c r="R31" s="157" t="s">
        <v>5</v>
      </c>
      <c r="S31" s="155">
        <f>IF(R31="PROBABILIDAD",H31-Q31,J31-Q31)</f>
        <v>3</v>
      </c>
      <c r="T31" s="159">
        <f>IF($S31&lt;=0,1,$S31)</f>
        <v>3</v>
      </c>
      <c r="U31" s="161" t="str">
        <f>IF(AND($R31="PROBABILIDAD",$T31=1),#REF!,IF(AND(R31="PROBABILIDAD",$T31=2),#REF!,IF(AND($R31="PROBABILIDAD",$T31=3),#REF!,IF(AND($R31="PROBABILIDAD",$T31=4),#REF!,IF(AND($R31="PROBABILIDAD",$T31=5),#REF!,$G31)))))</f>
        <v>(3) POSIBLE</v>
      </c>
      <c r="V31" s="148" t="e">
        <f>IF(AND($R31="IMPACTO",$T31=1),#REF!,IF(AND(R31="IMPACTO",$T31=2),#REF!,IF(AND($R31="IMPACTO",$T31=3),#REF!,IF(AND($R31="IMPACTO",$T31=4),#REF!,IF(AND($R31="IMPACTO",$T31=5),#REF!,I31)))))</f>
        <v>#REF!</v>
      </c>
      <c r="W31" s="151">
        <f>IF(R31="PROBABILIDAD",T31*J31,T31*H31)</f>
        <v>9</v>
      </c>
      <c r="X31" s="143" t="s">
        <v>101</v>
      </c>
      <c r="Y31" s="152">
        <v>43739</v>
      </c>
      <c r="Z31" s="143" t="s">
        <v>102</v>
      </c>
      <c r="AA31" s="143" t="s">
        <v>103</v>
      </c>
      <c r="AB31" s="141">
        <v>43588</v>
      </c>
      <c r="AC31" s="182" t="s">
        <v>104</v>
      </c>
      <c r="AD31" s="143" t="s">
        <v>105</v>
      </c>
      <c r="AE31" s="143" t="s">
        <v>106</v>
      </c>
      <c r="AF31" s="716" t="s">
        <v>455</v>
      </c>
      <c r="AG31" s="717"/>
    </row>
    <row r="32" spans="1:33" ht="50.25" customHeight="1" x14ac:dyDescent="0.2">
      <c r="A32" s="175"/>
      <c r="B32" s="178"/>
      <c r="C32" s="178"/>
      <c r="D32" s="178"/>
      <c r="E32" s="178"/>
      <c r="F32" s="178"/>
      <c r="G32" s="164"/>
      <c r="H32" s="167"/>
      <c r="I32" s="169"/>
      <c r="J32" s="171"/>
      <c r="K32" s="131"/>
      <c r="L32" s="185"/>
      <c r="M32" s="29" t="s">
        <v>73</v>
      </c>
      <c r="N32" s="27" t="s">
        <v>16</v>
      </c>
      <c r="O32" s="30" t="str">
        <f>IF(N32="SÍ",5,"0")</f>
        <v>0</v>
      </c>
      <c r="P32" s="154"/>
      <c r="Q32" s="156"/>
      <c r="R32" s="158"/>
      <c r="S32" s="156"/>
      <c r="T32" s="160"/>
      <c r="U32" s="162"/>
      <c r="V32" s="149"/>
      <c r="W32" s="131"/>
      <c r="X32" s="145"/>
      <c r="Y32" s="145"/>
      <c r="Z32" s="145"/>
      <c r="AA32" s="145"/>
      <c r="AB32" s="142"/>
      <c r="AC32" s="183"/>
      <c r="AD32" s="145"/>
      <c r="AE32" s="142"/>
      <c r="AF32" s="718"/>
      <c r="AG32" s="719"/>
    </row>
    <row r="33" spans="1:33" ht="50.25" customHeight="1" x14ac:dyDescent="0.2">
      <c r="A33" s="175"/>
      <c r="B33" s="178"/>
      <c r="C33" s="178"/>
      <c r="D33" s="178"/>
      <c r="E33" s="178"/>
      <c r="F33" s="178"/>
      <c r="G33" s="164"/>
      <c r="H33" s="167"/>
      <c r="I33" s="169"/>
      <c r="J33" s="171"/>
      <c r="K33" s="146"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ALTA</v>
      </c>
      <c r="L33" s="185"/>
      <c r="M33" s="31" t="s">
        <v>74</v>
      </c>
      <c r="N33" s="27" t="s">
        <v>16</v>
      </c>
      <c r="O33" s="30" t="str">
        <f>IF(N33="SÍ",15,"0")</f>
        <v>0</v>
      </c>
      <c r="P33" s="154"/>
      <c r="Q33" s="156"/>
      <c r="R33" s="158"/>
      <c r="S33" s="156"/>
      <c r="T33" s="160"/>
      <c r="U33" s="162"/>
      <c r="V33" s="149"/>
      <c r="W33" s="146" t="e">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#REF!</v>
      </c>
      <c r="X33" s="145"/>
      <c r="Y33" s="145"/>
      <c r="Z33" s="145"/>
      <c r="AA33" s="145"/>
      <c r="AB33" s="142"/>
      <c r="AC33" s="183"/>
      <c r="AD33" s="145"/>
      <c r="AE33" s="142"/>
      <c r="AF33" s="718"/>
      <c r="AG33" s="719"/>
    </row>
    <row r="34" spans="1:33" ht="50.25" customHeight="1" x14ac:dyDescent="0.2">
      <c r="A34" s="175"/>
      <c r="B34" s="178"/>
      <c r="C34" s="178"/>
      <c r="D34" s="178"/>
      <c r="E34" s="178"/>
      <c r="F34" s="178"/>
      <c r="G34" s="164"/>
      <c r="H34" s="167"/>
      <c r="I34" s="169"/>
      <c r="J34" s="171"/>
      <c r="K34" s="146"/>
      <c r="L34" s="185"/>
      <c r="M34" s="31" t="s">
        <v>75</v>
      </c>
      <c r="N34" s="27" t="s">
        <v>16</v>
      </c>
      <c r="O34" s="30" t="str">
        <f>IF(N34="SÍ",10,"0")</f>
        <v>0</v>
      </c>
      <c r="P34" s="154"/>
      <c r="Q34" s="156"/>
      <c r="R34" s="158"/>
      <c r="S34" s="156"/>
      <c r="T34" s="160"/>
      <c r="U34" s="162"/>
      <c r="V34" s="149"/>
      <c r="W34" s="146"/>
      <c r="X34" s="145"/>
      <c r="Y34" s="145"/>
      <c r="Z34" s="145"/>
      <c r="AA34" s="145"/>
      <c r="AB34" s="142"/>
      <c r="AC34" s="183"/>
      <c r="AD34" s="145"/>
      <c r="AE34" s="142"/>
      <c r="AF34" s="718"/>
      <c r="AG34" s="719"/>
    </row>
    <row r="35" spans="1:33" ht="50.25" customHeight="1" x14ac:dyDescent="0.2">
      <c r="A35" s="175"/>
      <c r="B35" s="178"/>
      <c r="C35" s="178"/>
      <c r="D35" s="178"/>
      <c r="E35" s="178"/>
      <c r="F35" s="178"/>
      <c r="G35" s="164"/>
      <c r="H35" s="167"/>
      <c r="I35" s="169"/>
      <c r="J35" s="171"/>
      <c r="K35" s="146"/>
      <c r="L35" s="185"/>
      <c r="M35" s="29" t="s">
        <v>76</v>
      </c>
      <c r="N35" s="27" t="s">
        <v>16</v>
      </c>
      <c r="O35" s="30" t="str">
        <f>IF(N35="SÍ",15,"0")</f>
        <v>0</v>
      </c>
      <c r="P35" s="154"/>
      <c r="Q35" s="156"/>
      <c r="R35" s="158"/>
      <c r="S35" s="156"/>
      <c r="T35" s="160"/>
      <c r="U35" s="162"/>
      <c r="V35" s="149"/>
      <c r="W35" s="146"/>
      <c r="X35" s="145"/>
      <c r="Y35" s="145"/>
      <c r="Z35" s="145"/>
      <c r="AA35" s="145"/>
      <c r="AB35" s="142"/>
      <c r="AC35" s="183"/>
      <c r="AD35" s="145"/>
      <c r="AE35" s="142"/>
      <c r="AF35" s="718"/>
      <c r="AG35" s="719"/>
    </row>
    <row r="36" spans="1:33" ht="46.5" customHeight="1" x14ac:dyDescent="0.2">
      <c r="A36" s="175"/>
      <c r="B36" s="178"/>
      <c r="C36" s="178"/>
      <c r="D36" s="178"/>
      <c r="E36" s="178"/>
      <c r="F36" s="178"/>
      <c r="G36" s="164"/>
      <c r="H36" s="167"/>
      <c r="I36" s="169"/>
      <c r="J36" s="171"/>
      <c r="K36" s="146"/>
      <c r="L36" s="185"/>
      <c r="M36" s="29" t="s">
        <v>77</v>
      </c>
      <c r="N36" s="27" t="s">
        <v>16</v>
      </c>
      <c r="O36" s="30" t="str">
        <f>IF(N36="SÍ",10,"0")</f>
        <v>0</v>
      </c>
      <c r="P36" s="154"/>
      <c r="Q36" s="156"/>
      <c r="R36" s="158"/>
      <c r="S36" s="156"/>
      <c r="T36" s="160"/>
      <c r="U36" s="162"/>
      <c r="V36" s="149"/>
      <c r="W36" s="146"/>
      <c r="X36" s="145"/>
      <c r="Y36" s="145"/>
      <c r="Z36" s="145"/>
      <c r="AA36" s="145"/>
      <c r="AB36" s="142"/>
      <c r="AC36" s="183"/>
      <c r="AD36" s="145"/>
      <c r="AE36" s="142"/>
      <c r="AF36" s="718"/>
      <c r="AG36" s="719"/>
    </row>
    <row r="37" spans="1:33" ht="39.75" customHeight="1" x14ac:dyDescent="0.2">
      <c r="A37" s="176"/>
      <c r="B37" s="179"/>
      <c r="C37" s="179"/>
      <c r="D37" s="179"/>
      <c r="E37" s="179"/>
      <c r="F37" s="179"/>
      <c r="G37" s="165"/>
      <c r="H37" s="168"/>
      <c r="I37" s="170"/>
      <c r="J37" s="171"/>
      <c r="K37" s="147"/>
      <c r="L37" s="186"/>
      <c r="M37" s="32" t="s">
        <v>78</v>
      </c>
      <c r="N37" s="27" t="s">
        <v>16</v>
      </c>
      <c r="O37" s="30" t="str">
        <f>IF(N37="SÍ",30,"0")</f>
        <v>0</v>
      </c>
      <c r="P37" s="154"/>
      <c r="Q37" s="156"/>
      <c r="R37" s="158"/>
      <c r="S37" s="156"/>
      <c r="T37" s="160"/>
      <c r="U37" s="163"/>
      <c r="V37" s="150"/>
      <c r="W37" s="146"/>
      <c r="X37" s="145"/>
      <c r="Y37" s="145"/>
      <c r="Z37" s="145"/>
      <c r="AA37" s="145"/>
      <c r="AB37" s="142"/>
      <c r="AC37" s="183"/>
      <c r="AD37" s="145"/>
      <c r="AE37" s="142"/>
      <c r="AF37" s="720"/>
      <c r="AG37" s="721"/>
    </row>
    <row r="38" spans="1:33" ht="50.25" customHeight="1" x14ac:dyDescent="0.2">
      <c r="A38" s="175"/>
      <c r="B38" s="177" t="s">
        <v>61</v>
      </c>
      <c r="C38" s="180" t="s">
        <v>107</v>
      </c>
      <c r="D38" s="181" t="s">
        <v>20</v>
      </c>
      <c r="E38" s="180" t="s">
        <v>108</v>
      </c>
      <c r="F38" s="180" t="s">
        <v>109</v>
      </c>
      <c r="G38" s="164" t="s">
        <v>110</v>
      </c>
      <c r="H38" s="166" t="str">
        <f>IF(G38="(1) RARA VEZ","1", IF(G38="(2) IMPROBABLE","2",IF(G38="(3) POSIBLE","3",IF(G38="(4) PROBABLE","4",IF(G38="(5) CASI SEGURO","5","")))))</f>
        <v>5</v>
      </c>
      <c r="I38" s="169" t="s">
        <v>36</v>
      </c>
      <c r="J38" s="171" t="str">
        <f>IF(I38="(1) INSIGNIFICANTE","1",IF(I38="(2) MENOR","2",IF(I38="(3) MODERADO","3",IF(I38="(4) MAYOR","4",IF(I38="(5) CATASTRÓFICO","5","")))))</f>
        <v>5</v>
      </c>
      <c r="K38" s="131">
        <f>+H38*J38</f>
        <v>25</v>
      </c>
      <c r="L38" s="172" t="s">
        <v>111</v>
      </c>
      <c r="M38" s="26" t="s">
        <v>66</v>
      </c>
      <c r="N38" s="27" t="s">
        <v>9</v>
      </c>
      <c r="O38" s="28">
        <f>IF(N38="SÍ",15,"0")</f>
        <v>15</v>
      </c>
      <c r="P38" s="153">
        <f>SUM(O38:O44)</f>
        <v>25</v>
      </c>
      <c r="Q38" s="155">
        <f>IF(AND(P38&gt;=0,P38&lt;=50),0,IF(AND(P38&gt;50,P38&lt;=75),1,IF(AND(P38&gt;75,P38&lt;=100),2,"REVISAR")))</f>
        <v>0</v>
      </c>
      <c r="R38" s="157" t="s">
        <v>5</v>
      </c>
      <c r="S38" s="155">
        <f>IF(R38="PROBABILIDAD",H38-Q38,J38-Q38)</f>
        <v>5</v>
      </c>
      <c r="T38" s="159">
        <f>IF($S38&lt;=0,1,$S38)</f>
        <v>5</v>
      </c>
      <c r="U38" s="161" t="str">
        <f>IF(AND($R38="PROBABILIDAD",$T38=1),#REF!,IF(AND(R38="PROBABILIDAD",$T38=2),#REF!,IF(AND($R38="PROBABILIDAD",$T38=3),#REF!,IF(AND($R38="PROBABILIDAD",$T38=4),#REF!,IF(AND($R38="PROBABILIDAD",$T38=5),#REF!,$G38)))))</f>
        <v>(5) CASI SEGURO</v>
      </c>
      <c r="V38" s="148" t="e">
        <f>IF(AND($R38="IMPACTO",$T38=1),#REF!,IF(AND(R38="IMPACTO",$T38=2),#REF!,IF(AND($R38="IMPACTO",$T38=3),#REF!,IF(AND($R38="IMPACTO",$T38=4),#REF!,IF(AND($R38="IMPACTO",$T38=5),#REF!,I38)))))</f>
        <v>#REF!</v>
      </c>
      <c r="W38" s="151">
        <f xml:space="preserve"> IF(R38="PROBABILIDAD",T38*J38,T38*H38)</f>
        <v>25</v>
      </c>
      <c r="X38" s="143" t="s">
        <v>112</v>
      </c>
      <c r="Y38" s="152">
        <v>43739</v>
      </c>
      <c r="Z38" s="143" t="s">
        <v>113</v>
      </c>
      <c r="AA38" s="143" t="s">
        <v>114</v>
      </c>
      <c r="AB38" s="141">
        <v>43588</v>
      </c>
      <c r="AC38" s="143" t="s">
        <v>115</v>
      </c>
      <c r="AD38" s="143" t="s">
        <v>116</v>
      </c>
      <c r="AE38" s="143" t="s">
        <v>117</v>
      </c>
      <c r="AF38" s="223" t="s">
        <v>455</v>
      </c>
      <c r="AG38" s="224"/>
    </row>
    <row r="39" spans="1:33" ht="48" customHeight="1" x14ac:dyDescent="0.2">
      <c r="A39" s="175"/>
      <c r="B39" s="178"/>
      <c r="C39" s="178"/>
      <c r="D39" s="178"/>
      <c r="E39" s="178"/>
      <c r="F39" s="178"/>
      <c r="G39" s="164"/>
      <c r="H39" s="167"/>
      <c r="I39" s="169"/>
      <c r="J39" s="171"/>
      <c r="K39" s="131"/>
      <c r="L39" s="173"/>
      <c r="M39" s="29" t="s">
        <v>73</v>
      </c>
      <c r="N39" s="27" t="s">
        <v>16</v>
      </c>
      <c r="O39" s="30" t="str">
        <f>IF(N39="SÍ",5,"0")</f>
        <v>0</v>
      </c>
      <c r="P39" s="154"/>
      <c r="Q39" s="156"/>
      <c r="R39" s="158"/>
      <c r="S39" s="156"/>
      <c r="T39" s="160"/>
      <c r="U39" s="162"/>
      <c r="V39" s="149"/>
      <c r="W39" s="131"/>
      <c r="X39" s="145"/>
      <c r="Y39" s="145"/>
      <c r="Z39" s="145"/>
      <c r="AA39" s="145"/>
      <c r="AB39" s="142"/>
      <c r="AC39" s="144"/>
      <c r="AD39" s="145"/>
      <c r="AE39" s="145"/>
      <c r="AF39" s="225"/>
      <c r="AG39" s="226"/>
    </row>
    <row r="40" spans="1:33" ht="33" customHeight="1" x14ac:dyDescent="0.2">
      <c r="A40" s="175"/>
      <c r="B40" s="178"/>
      <c r="C40" s="178"/>
      <c r="D40" s="178"/>
      <c r="E40" s="178"/>
      <c r="F40" s="178"/>
      <c r="G40" s="164"/>
      <c r="H40" s="167"/>
      <c r="I40" s="169"/>
      <c r="J40" s="171"/>
      <c r="K40" s="146" t="str">
        <f>IF(AND(G38="(1) RARA VEZ",I38="(1) INSIGNIFICANTE"),"BAJA",IF(AND(G38="(1) RARA VEZ",I38="(2) MENOR"),"BAJA",IF(AND(G38="(2) IMPROBABLE",I38="(1) INSIGNIFICANTE"),"BAJA",IF(AND(G38="(3) POSIBLE",I38="(1) INSIGNIFICANTE"),"BAJA",IF(AND(G38="(4) PROBABLE",I38="(1) INSIGNIFICANTE"),"MODERADA",IF(AND(G38="(5) CASI SEGURO",I38="(1) INSIGNIFICANTE"),"ALTA",IF(AND(G38="(2) IMPROBABLE",I38="(2) MENOR"),"BAJA",IF(AND(G38="(3) POSIBLE",I38="(2) MENOR"),"MODERADA",IF(AND(G38="(4) PROBABLE",I38="(2) MENOR"),"ALTA",IF(AND(G38="(5) CASI SEGURO",I38="(2) MENOR"),"ALTA",IF(AND(G38="(1) RARA VEZ",I38="(3) MODERADO"),"MODERADA",IF(AND(G38="(2) IMPROBABLE",I38="(3) MODERADO"),"MODERADA",IF(AND(G38="(3) POSIBLE",I38="(3) MODERADO"),"ALTA",IF(AND(G38="(4) PROBABLE",I38="(3) MODERADO"),"ALTA",IF(AND(G38="(5) CASI SEGURO",I38="(3) MODERADO"),"EXTREMA",IF(AND(G38="(1) RARA VEZ",I38="(4) MAYOR"),"ALTA",IF(AND(G38="(2) IMPROBABLE",I38="(4) MAYOR"),"ALTA",IF(AND(G38="(3) POSIBLE",I38="(4) MAYOR"),"EXTREMA",IF(AND(G38="(4) PROBABLE",I38="(4) MAYOR"),"EXTREMA",IF(AND(G38="(5) CASI SEGURO",I38="(4) MAYOR"),"EXTREMA",IF(AND(G38="(1) RARA VEZ",I38="(5) CATASTRÓFICO"),"ALTA",IF(AND(G38="(2) IMPROBABLE",I38="(5) CATASTRÓFICO"),"EXTREMA",IF(AND(G38="(3) POSIBLE",I38="(5) CATASTRÓFICO"),"EXTREMA",IF(AND(G38="(4) PROBABLE",I38="(5) CATASTRÓFICO"),"EXTREMA",IF(AND(G38="(5) CASI SEGURO",I38="(5) CATASTRÓFICO"),"EXTREMA")))))))))))))))))))))))))</f>
        <v>EXTREMA</v>
      </c>
      <c r="L40" s="173"/>
      <c r="M40" s="31" t="s">
        <v>74</v>
      </c>
      <c r="N40" s="27" t="s">
        <v>16</v>
      </c>
      <c r="O40" s="30" t="str">
        <f>IF(N40="SÍ",15,"0")</f>
        <v>0</v>
      </c>
      <c r="P40" s="154"/>
      <c r="Q40" s="156"/>
      <c r="R40" s="158"/>
      <c r="S40" s="156"/>
      <c r="T40" s="160"/>
      <c r="U40" s="162"/>
      <c r="V40" s="149"/>
      <c r="W40" s="146" t="e">
        <f>IF(AND(U38="(1) RARA VEZ",V38="(1) INSIGNIFICANTE"),"BAJA",IF(AND(U38="(1) RARA VEZ",V38="(2) MENOR"),"BAJA",IF(AND(U38="(2) IMPROBABLE",V38="(1) INSIGNIFICANTE"),"BAJA",IF(AND(U38="(3) POSIBLE",V38="(1) INSIGNIFICANTE"),"BAJA",IF(AND(U38="(4) PROBABLE",V38="(1) INSIGNIFICANTE"),"MODERADO",IF(AND(U38="(5) CASI SEGURO",V38="(1) INSIGNIFICANTE"),"ALTA",IF(AND(U38="(2) IMPROBABLE",V38="(2) MENOR"),"BAJA",IF(AND(U38="(3) POSIBLE",V38="(2) MENOR"),"MODERADA",IF(AND(U38="(4) PROBABLE",V38="(2) MENOR"),"ALTA",IF(AND(U38="(5) CASI SEGURO",V38="(2) MENOR"),"ALTA",IF(AND(U38="(1) RARA VEZ",V38="(3) MODERADO"),"MODERADA",IF(AND(U38="(2) IMPROBABLE",V38="(3) MODERADO"),"MODERADA",IF(AND(U38="(3) POSIBLE",V38="(3) MODERADO"),"ALTA",IF(AND(U38="(4) PROBABLE",V38="(3) MODERADO"),"ALTA",IF(AND(U38="(5) CASI SEGURO",V38="(3) MODERADO"),"EXTREMA",IF(AND(U38="(1) RARA VEZ",V38="(4) MAYOR"),"ALTA",IF(AND(U38="(2) IMPROBABLE",V38="(4) MAYOR"),"ALTA",IF(AND(U38="(3) POSIBLE",V38="(4) MAYOR"),"EXTREMA",IF(AND(U38="(4) PROBABLE",V38="(4) MAYOR"),"EXTREMA",IF(AND(U38="(5) CASI SEGURO",V38="(4) MAYOR"),"EXTREMA",IF(AND(U38="(1) RARA VEZ",V38="(5) CATASTRÓFICO"),"ALTA",IF(AND(U38="(2) IMPROBABLE",V38="(5) CATASTRÓFICO"),"EXTREMA",IF(AND(U38="(3) POSIBLE",V38="(5) CATASTRÓFICO"),"EXTREMA",IF(AND(U38="(4) PROBABLE",V38="(5) CATASTRÓFICO"),"EXTREMA",IF(AND(U38="(5) CASI SEGURO",V38="(5) CATASTRÓFICO"),"EXTREMA")))))))))))))))))))))))))</f>
        <v>#REF!</v>
      </c>
      <c r="X40" s="145"/>
      <c r="Y40" s="145"/>
      <c r="Z40" s="145"/>
      <c r="AA40" s="145"/>
      <c r="AB40" s="142"/>
      <c r="AC40" s="144"/>
      <c r="AD40" s="145"/>
      <c r="AE40" s="145"/>
      <c r="AF40" s="225"/>
      <c r="AG40" s="226"/>
    </row>
    <row r="41" spans="1:33" ht="26.25" customHeight="1" x14ac:dyDescent="0.2">
      <c r="A41" s="175"/>
      <c r="B41" s="178"/>
      <c r="C41" s="178"/>
      <c r="D41" s="178"/>
      <c r="E41" s="178"/>
      <c r="F41" s="178"/>
      <c r="G41" s="164"/>
      <c r="H41" s="167"/>
      <c r="I41" s="169"/>
      <c r="J41" s="171"/>
      <c r="K41" s="146"/>
      <c r="L41" s="173"/>
      <c r="M41" s="31" t="s">
        <v>75</v>
      </c>
      <c r="N41" s="27" t="s">
        <v>9</v>
      </c>
      <c r="O41" s="30">
        <f>IF(N41="SÍ",10,"0")</f>
        <v>10</v>
      </c>
      <c r="P41" s="154"/>
      <c r="Q41" s="156"/>
      <c r="R41" s="158"/>
      <c r="S41" s="156"/>
      <c r="T41" s="160"/>
      <c r="U41" s="162"/>
      <c r="V41" s="149"/>
      <c r="W41" s="146"/>
      <c r="X41" s="145"/>
      <c r="Y41" s="145"/>
      <c r="Z41" s="145"/>
      <c r="AA41" s="145"/>
      <c r="AB41" s="142"/>
      <c r="AC41" s="144"/>
      <c r="AD41" s="145"/>
      <c r="AE41" s="145"/>
      <c r="AF41" s="225"/>
      <c r="AG41" s="226"/>
    </row>
    <row r="42" spans="1:33" ht="45" customHeight="1" x14ac:dyDescent="0.2">
      <c r="A42" s="175"/>
      <c r="B42" s="178"/>
      <c r="C42" s="178"/>
      <c r="D42" s="178"/>
      <c r="E42" s="178"/>
      <c r="F42" s="178"/>
      <c r="G42" s="164"/>
      <c r="H42" s="167"/>
      <c r="I42" s="169"/>
      <c r="J42" s="171"/>
      <c r="K42" s="146"/>
      <c r="L42" s="173"/>
      <c r="M42" s="29" t="s">
        <v>76</v>
      </c>
      <c r="N42" s="27" t="s">
        <v>16</v>
      </c>
      <c r="O42" s="30" t="str">
        <f>IF(N42="SÍ",15,"0")</f>
        <v>0</v>
      </c>
      <c r="P42" s="154"/>
      <c r="Q42" s="156"/>
      <c r="R42" s="158"/>
      <c r="S42" s="156"/>
      <c r="T42" s="160"/>
      <c r="U42" s="162"/>
      <c r="V42" s="149"/>
      <c r="W42" s="146"/>
      <c r="X42" s="145"/>
      <c r="Y42" s="145"/>
      <c r="Z42" s="145"/>
      <c r="AA42" s="145"/>
      <c r="AB42" s="142"/>
      <c r="AC42" s="144"/>
      <c r="AD42" s="145"/>
      <c r="AE42" s="145"/>
      <c r="AF42" s="225"/>
      <c r="AG42" s="226"/>
    </row>
    <row r="43" spans="1:33" ht="51" customHeight="1" x14ac:dyDescent="0.2">
      <c r="A43" s="175"/>
      <c r="B43" s="178"/>
      <c r="C43" s="178"/>
      <c r="D43" s="178"/>
      <c r="E43" s="178"/>
      <c r="F43" s="178"/>
      <c r="G43" s="164"/>
      <c r="H43" s="167"/>
      <c r="I43" s="169"/>
      <c r="J43" s="171"/>
      <c r="K43" s="146"/>
      <c r="L43" s="173"/>
      <c r="M43" s="29" t="s">
        <v>77</v>
      </c>
      <c r="N43" s="27" t="s">
        <v>16</v>
      </c>
      <c r="O43" s="30" t="str">
        <f>IF(N43="SÍ",10,"0")</f>
        <v>0</v>
      </c>
      <c r="P43" s="154"/>
      <c r="Q43" s="156"/>
      <c r="R43" s="158"/>
      <c r="S43" s="156"/>
      <c r="T43" s="160"/>
      <c r="U43" s="162"/>
      <c r="V43" s="149"/>
      <c r="W43" s="146"/>
      <c r="X43" s="145"/>
      <c r="Y43" s="145"/>
      <c r="Z43" s="145"/>
      <c r="AA43" s="145"/>
      <c r="AB43" s="142"/>
      <c r="AC43" s="144"/>
      <c r="AD43" s="145"/>
      <c r="AE43" s="145"/>
      <c r="AF43" s="225"/>
      <c r="AG43" s="226"/>
    </row>
    <row r="44" spans="1:33" ht="39.75" customHeight="1" x14ac:dyDescent="0.2">
      <c r="A44" s="176"/>
      <c r="B44" s="179"/>
      <c r="C44" s="179"/>
      <c r="D44" s="179"/>
      <c r="E44" s="179"/>
      <c r="F44" s="179"/>
      <c r="G44" s="165"/>
      <c r="H44" s="168"/>
      <c r="I44" s="170"/>
      <c r="J44" s="171"/>
      <c r="K44" s="147"/>
      <c r="L44" s="174"/>
      <c r="M44" s="32" t="s">
        <v>78</v>
      </c>
      <c r="N44" s="27" t="s">
        <v>16</v>
      </c>
      <c r="O44" s="30" t="str">
        <f>IF(N44="SÍ",30,"0")</f>
        <v>0</v>
      </c>
      <c r="P44" s="154"/>
      <c r="Q44" s="156"/>
      <c r="R44" s="158"/>
      <c r="S44" s="156"/>
      <c r="T44" s="160"/>
      <c r="U44" s="163"/>
      <c r="V44" s="150"/>
      <c r="W44" s="146"/>
      <c r="X44" s="145"/>
      <c r="Y44" s="145"/>
      <c r="Z44" s="145"/>
      <c r="AA44" s="145"/>
      <c r="AB44" s="142"/>
      <c r="AC44" s="144"/>
      <c r="AD44" s="145"/>
      <c r="AE44" s="145"/>
      <c r="AF44" s="227"/>
      <c r="AG44" s="228"/>
    </row>
    <row r="45" spans="1:33" ht="32.25" customHeight="1" x14ac:dyDescent="0.2">
      <c r="A45" s="133" t="s">
        <v>118</v>
      </c>
      <c r="B45" s="133"/>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row>
    <row r="46" spans="1:33" ht="21.75" customHeight="1" x14ac:dyDescent="0.2">
      <c r="A46" s="134" t="s">
        <v>119</v>
      </c>
      <c r="B46" s="134"/>
      <c r="C46" s="135"/>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row>
    <row r="47" spans="1:33" ht="27.75" customHeight="1" x14ac:dyDescent="0.2">
      <c r="A47" s="136" t="s">
        <v>120</v>
      </c>
      <c r="B47" s="136"/>
      <c r="C47" s="136" t="s">
        <v>121</v>
      </c>
      <c r="D47" s="136"/>
      <c r="E47" s="136"/>
      <c r="F47" s="136"/>
      <c r="G47" s="136"/>
      <c r="H47" s="136"/>
      <c r="I47" s="136"/>
      <c r="J47" s="136"/>
      <c r="K47" s="136"/>
      <c r="L47" s="136"/>
      <c r="M47" s="136"/>
      <c r="N47" s="136"/>
      <c r="O47" s="136"/>
      <c r="P47" s="136"/>
      <c r="Q47" s="136"/>
      <c r="R47" s="136"/>
      <c r="S47" s="136"/>
      <c r="T47" s="136"/>
      <c r="U47" s="136"/>
      <c r="V47" s="136"/>
      <c r="W47" s="136"/>
      <c r="X47" s="136"/>
      <c r="Y47" s="136"/>
      <c r="Z47" s="137" t="s">
        <v>122</v>
      </c>
      <c r="AA47" s="137"/>
      <c r="AB47" s="137"/>
      <c r="AC47" s="138" t="s">
        <v>123</v>
      </c>
      <c r="AD47" s="139"/>
      <c r="AE47" s="140"/>
    </row>
    <row r="48" spans="1:33" s="33" customFormat="1" ht="27.75" customHeight="1" x14ac:dyDescent="0.2">
      <c r="A48" s="123">
        <v>1</v>
      </c>
      <c r="B48" s="124"/>
      <c r="C48" s="123" t="s">
        <v>124</v>
      </c>
      <c r="D48" s="125"/>
      <c r="E48" s="125"/>
      <c r="F48" s="125"/>
      <c r="G48" s="125"/>
      <c r="H48" s="125"/>
      <c r="I48" s="125"/>
      <c r="J48" s="125"/>
      <c r="K48" s="125"/>
      <c r="L48" s="125"/>
      <c r="M48" s="125"/>
      <c r="N48" s="125"/>
      <c r="O48" s="125"/>
      <c r="P48" s="125"/>
      <c r="Q48" s="125"/>
      <c r="R48" s="125"/>
      <c r="S48" s="125"/>
      <c r="T48" s="125"/>
      <c r="U48" s="125"/>
      <c r="V48" s="125"/>
      <c r="W48" s="125"/>
      <c r="X48" s="125"/>
      <c r="Y48" s="124"/>
      <c r="Z48" s="126">
        <v>43496</v>
      </c>
      <c r="AA48" s="125"/>
      <c r="AB48" s="124"/>
      <c r="AC48" s="127" t="s">
        <v>125</v>
      </c>
      <c r="AD48" s="125"/>
      <c r="AE48" s="124"/>
    </row>
    <row r="49" spans="1:33" s="33" customFormat="1" ht="44.25" customHeight="1" x14ac:dyDescent="0.2">
      <c r="A49" s="123">
        <v>2</v>
      </c>
      <c r="B49" s="124"/>
      <c r="C49" s="123" t="s">
        <v>126</v>
      </c>
      <c r="D49" s="125"/>
      <c r="E49" s="125"/>
      <c r="F49" s="125"/>
      <c r="G49" s="125"/>
      <c r="H49" s="125"/>
      <c r="I49" s="125"/>
      <c r="J49" s="125"/>
      <c r="K49" s="125"/>
      <c r="L49" s="125"/>
      <c r="M49" s="125"/>
      <c r="N49" s="125"/>
      <c r="O49" s="125"/>
      <c r="P49" s="125"/>
      <c r="Q49" s="125"/>
      <c r="R49" s="125"/>
      <c r="S49" s="125"/>
      <c r="T49" s="125"/>
      <c r="U49" s="125"/>
      <c r="V49" s="125"/>
      <c r="W49" s="125"/>
      <c r="X49" s="125"/>
      <c r="Y49" s="124"/>
      <c r="Z49" s="114"/>
      <c r="AA49" s="125"/>
      <c r="AB49" s="124"/>
      <c r="AC49" s="127" t="s">
        <v>125</v>
      </c>
      <c r="AD49" s="125"/>
      <c r="AE49" s="124"/>
    </row>
    <row r="50" spans="1:33" s="33" customFormat="1" ht="27.75" customHeight="1" x14ac:dyDescent="0.2">
      <c r="A50" s="123">
        <v>3</v>
      </c>
      <c r="B50" s="124"/>
      <c r="C50" s="123" t="s">
        <v>127</v>
      </c>
      <c r="D50" s="125"/>
      <c r="E50" s="125"/>
      <c r="F50" s="125"/>
      <c r="G50" s="125"/>
      <c r="H50" s="125"/>
      <c r="I50" s="125"/>
      <c r="J50" s="125"/>
      <c r="K50" s="125"/>
      <c r="L50" s="125"/>
      <c r="M50" s="125"/>
      <c r="N50" s="125"/>
      <c r="O50" s="125"/>
      <c r="P50" s="125"/>
      <c r="Q50" s="125"/>
      <c r="R50" s="125"/>
      <c r="S50" s="125"/>
      <c r="T50" s="125"/>
      <c r="U50" s="125"/>
      <c r="V50" s="125"/>
      <c r="W50" s="125"/>
      <c r="X50" s="125"/>
      <c r="Y50" s="124"/>
      <c r="Z50" s="126">
        <v>43588</v>
      </c>
      <c r="AA50" s="125"/>
      <c r="AB50" s="124"/>
      <c r="AC50" s="127" t="s">
        <v>125</v>
      </c>
      <c r="AD50" s="125"/>
      <c r="AE50" s="124"/>
    </row>
    <row r="51" spans="1:33" ht="15" customHeight="1" x14ac:dyDescent="0.2">
      <c r="A51" s="128" t="s">
        <v>128</v>
      </c>
      <c r="B51" s="129"/>
      <c r="C51" s="129"/>
      <c r="D51" s="129"/>
      <c r="E51" s="129"/>
      <c r="F51" s="129"/>
      <c r="G51" s="129"/>
      <c r="H51" s="129"/>
      <c r="I51" s="129"/>
      <c r="J51" s="129"/>
      <c r="K51" s="129"/>
      <c r="L51" s="129"/>
      <c r="M51" s="129"/>
      <c r="N51" s="129"/>
      <c r="O51" s="129"/>
      <c r="P51" s="129"/>
      <c r="Q51" s="129"/>
      <c r="R51" s="129"/>
      <c r="S51" s="129"/>
      <c r="T51" s="129"/>
      <c r="U51" s="129"/>
      <c r="V51" s="129"/>
      <c r="W51" s="129"/>
      <c r="X51" s="129"/>
      <c r="Y51" s="129"/>
      <c r="Z51" s="129"/>
      <c r="AA51" s="129"/>
      <c r="AB51" s="129"/>
      <c r="AC51" s="129"/>
      <c r="AD51" s="129"/>
      <c r="AE51" s="130"/>
    </row>
    <row r="52" spans="1:33" ht="30.75" customHeight="1" x14ac:dyDescent="0.2">
      <c r="A52" s="131" t="s">
        <v>123</v>
      </c>
      <c r="B52" s="131"/>
      <c r="C52" s="131"/>
      <c r="D52" s="131"/>
      <c r="E52" s="131"/>
      <c r="F52" s="131"/>
      <c r="G52" s="131" t="s">
        <v>129</v>
      </c>
      <c r="H52" s="131"/>
      <c r="I52" s="131"/>
      <c r="J52" s="131"/>
      <c r="K52" s="131"/>
      <c r="L52" s="131"/>
      <c r="M52" s="131"/>
      <c r="N52" s="131" t="s">
        <v>130</v>
      </c>
      <c r="O52" s="131"/>
      <c r="P52" s="131"/>
      <c r="Q52" s="131"/>
      <c r="R52" s="131"/>
      <c r="S52" s="131"/>
      <c r="T52" s="131"/>
      <c r="U52" s="131"/>
      <c r="V52" s="131"/>
      <c r="W52" s="131"/>
      <c r="X52" s="131"/>
      <c r="Y52" s="131"/>
      <c r="Z52" s="131"/>
      <c r="AA52" s="132" t="str">
        <f>IF(OR(X5="X",U5="X"),"APOYO OFICINA ASESORA DE PLANEACIÓN","APOYO OFICINA DE CONTROL INTERNO")</f>
        <v>APOYO OFICINA DE CONTROL INTERNO</v>
      </c>
      <c r="AB52" s="132"/>
      <c r="AC52" s="132"/>
      <c r="AD52" s="132"/>
      <c r="AE52" s="132"/>
      <c r="AF52" s="34"/>
      <c r="AG52" s="34"/>
    </row>
    <row r="53" spans="1:33" ht="37.5" customHeight="1" x14ac:dyDescent="0.25">
      <c r="A53" s="36" t="s">
        <v>131</v>
      </c>
      <c r="B53" s="116" t="s">
        <v>132</v>
      </c>
      <c r="C53" s="109"/>
      <c r="D53" s="109"/>
      <c r="E53" s="109"/>
      <c r="F53" s="110"/>
      <c r="G53" s="36" t="s">
        <v>131</v>
      </c>
      <c r="H53" s="116" t="s">
        <v>133</v>
      </c>
      <c r="I53" s="109"/>
      <c r="J53" s="109"/>
      <c r="K53" s="109"/>
      <c r="L53" s="109"/>
      <c r="M53" s="110"/>
      <c r="N53" s="117" t="s">
        <v>131</v>
      </c>
      <c r="O53" s="118"/>
      <c r="P53" s="118"/>
      <c r="Q53" s="118"/>
      <c r="R53" s="119"/>
      <c r="S53" s="37"/>
      <c r="T53" s="37"/>
      <c r="U53" s="114" t="s">
        <v>134</v>
      </c>
      <c r="V53" s="109"/>
      <c r="W53" s="109"/>
      <c r="X53" s="109"/>
      <c r="Y53" s="109"/>
      <c r="Z53" s="110"/>
      <c r="AA53" s="36" t="s">
        <v>131</v>
      </c>
      <c r="AB53" s="120"/>
      <c r="AC53" s="121"/>
      <c r="AD53" s="121"/>
      <c r="AE53" s="122"/>
      <c r="AF53" s="34"/>
      <c r="AG53" s="34"/>
    </row>
    <row r="54" spans="1:33" s="33" customFormat="1" ht="33.75" customHeight="1" x14ac:dyDescent="0.25">
      <c r="A54" s="38" t="s">
        <v>135</v>
      </c>
      <c r="B54" s="108" t="s">
        <v>136</v>
      </c>
      <c r="C54" s="109"/>
      <c r="D54" s="109"/>
      <c r="E54" s="109"/>
      <c r="F54" s="110"/>
      <c r="G54" s="38" t="s">
        <v>135</v>
      </c>
      <c r="H54" s="108" t="s">
        <v>137</v>
      </c>
      <c r="I54" s="109"/>
      <c r="J54" s="109"/>
      <c r="K54" s="109"/>
      <c r="L54" s="109"/>
      <c r="M54" s="110"/>
      <c r="N54" s="37" t="s">
        <v>135</v>
      </c>
      <c r="O54" s="37"/>
      <c r="P54" s="37"/>
      <c r="Q54" s="37"/>
      <c r="R54" s="37"/>
      <c r="S54" s="37"/>
      <c r="T54" s="37"/>
      <c r="U54" s="114" t="s">
        <v>138</v>
      </c>
      <c r="V54" s="109"/>
      <c r="W54" s="109"/>
      <c r="X54" s="109"/>
      <c r="Y54" s="109"/>
      <c r="Z54" s="110"/>
      <c r="AA54" s="38" t="s">
        <v>135</v>
      </c>
      <c r="AB54" s="115"/>
      <c r="AC54" s="115"/>
      <c r="AD54" s="115"/>
      <c r="AE54" s="115"/>
      <c r="AF54" s="39"/>
      <c r="AG54" s="39"/>
    </row>
    <row r="55" spans="1:33" s="33" customFormat="1" ht="32.25" customHeight="1" x14ac:dyDescent="0.25">
      <c r="A55" s="38" t="s">
        <v>139</v>
      </c>
      <c r="B55" s="108" t="s">
        <v>140</v>
      </c>
      <c r="C55" s="109"/>
      <c r="D55" s="109"/>
      <c r="E55" s="109"/>
      <c r="F55" s="110"/>
      <c r="G55" s="38" t="s">
        <v>139</v>
      </c>
      <c r="H55" s="108" t="s">
        <v>141</v>
      </c>
      <c r="I55" s="109"/>
      <c r="J55" s="109"/>
      <c r="K55" s="109"/>
      <c r="L55" s="109"/>
      <c r="M55" s="110"/>
      <c r="N55" s="111" t="s">
        <v>139</v>
      </c>
      <c r="O55" s="112"/>
      <c r="P55" s="112"/>
      <c r="Q55" s="112"/>
      <c r="R55" s="113"/>
      <c r="S55" s="37"/>
      <c r="T55" s="37"/>
      <c r="U55" s="114" t="s">
        <v>142</v>
      </c>
      <c r="V55" s="109"/>
      <c r="W55" s="109"/>
      <c r="X55" s="109"/>
      <c r="Y55" s="109"/>
      <c r="Z55" s="110"/>
      <c r="AA55" s="38" t="s">
        <v>139</v>
      </c>
      <c r="AB55" s="115"/>
      <c r="AC55" s="115"/>
      <c r="AD55" s="115"/>
      <c r="AE55" s="115"/>
      <c r="AF55" s="39"/>
      <c r="AG55" s="39"/>
    </row>
    <row r="56" spans="1:33" s="33" customFormat="1" x14ac:dyDescent="0.2">
      <c r="D56" s="41"/>
      <c r="AF56" s="40"/>
      <c r="AG56" s="40"/>
    </row>
    <row r="57" spans="1:33" x14ac:dyDescent="0.2">
      <c r="AF57" s="35"/>
      <c r="AG57" s="35"/>
    </row>
    <row r="58" spans="1:33" x14ac:dyDescent="0.2">
      <c r="AF58" s="35"/>
      <c r="AG58" s="35"/>
    </row>
  </sheetData>
  <mergeCells count="228">
    <mergeCell ref="AF6:AG9"/>
    <mergeCell ref="AF10:AG16"/>
    <mergeCell ref="AF17:AG23"/>
    <mergeCell ref="AF24:AG30"/>
    <mergeCell ref="AF31:AG37"/>
    <mergeCell ref="AF38:AG44"/>
    <mergeCell ref="A5:B5"/>
    <mergeCell ref="C5:F5"/>
    <mergeCell ref="G5:L5"/>
    <mergeCell ref="N5:R5"/>
    <mergeCell ref="V5:W5"/>
    <mergeCell ref="AD5:AE5"/>
    <mergeCell ref="A6:F6"/>
    <mergeCell ref="G6:AA6"/>
    <mergeCell ref="AB6:AB9"/>
    <mergeCell ref="AC6:AE8"/>
    <mergeCell ref="A7:A9"/>
    <mergeCell ref="B7:B9"/>
    <mergeCell ref="C7:C9"/>
    <mergeCell ref="D7:D9"/>
    <mergeCell ref="E7:E9"/>
    <mergeCell ref="F7:F9"/>
    <mergeCell ref="G7:K7"/>
    <mergeCell ref="L7:L9"/>
    <mergeCell ref="A1:A4"/>
    <mergeCell ref="B1:E2"/>
    <mergeCell ref="F1:AB2"/>
    <mergeCell ref="AD1:AE1"/>
    <mergeCell ref="AD2:AE2"/>
    <mergeCell ref="B3:E4"/>
    <mergeCell ref="F3:AB4"/>
    <mergeCell ref="AD3:AE3"/>
    <mergeCell ref="AD4:AE4"/>
    <mergeCell ref="M7:AA7"/>
    <mergeCell ref="G8:K8"/>
    <mergeCell ref="M8:M9"/>
    <mergeCell ref="N8:N9"/>
    <mergeCell ref="R8:R9"/>
    <mergeCell ref="U8:W8"/>
    <mergeCell ref="X8:X9"/>
    <mergeCell ref="Y8:AA8"/>
    <mergeCell ref="G10:G16"/>
    <mergeCell ref="H10:H16"/>
    <mergeCell ref="I10:I16"/>
    <mergeCell ref="J10:J16"/>
    <mergeCell ref="K10:K11"/>
    <mergeCell ref="L10:L16"/>
    <mergeCell ref="A10:A16"/>
    <mergeCell ref="B10:B16"/>
    <mergeCell ref="C10:C16"/>
    <mergeCell ref="D10:D16"/>
    <mergeCell ref="E10:E16"/>
    <mergeCell ref="F10:F16"/>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7:G23"/>
    <mergeCell ref="H17:H23"/>
    <mergeCell ref="I17:I23"/>
    <mergeCell ref="J17:J23"/>
    <mergeCell ref="K17:K18"/>
    <mergeCell ref="L17:L23"/>
    <mergeCell ref="A17:A23"/>
    <mergeCell ref="B17:B23"/>
    <mergeCell ref="C17:C23"/>
    <mergeCell ref="D17:D23"/>
    <mergeCell ref="E17:E23"/>
    <mergeCell ref="F17:F23"/>
    <mergeCell ref="AB17:AB23"/>
    <mergeCell ref="AC17:AC23"/>
    <mergeCell ref="AD17:AD23"/>
    <mergeCell ref="AE17:AE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G24:G30"/>
    <mergeCell ref="H24:H30"/>
    <mergeCell ref="I24:I30"/>
    <mergeCell ref="J24:J30"/>
    <mergeCell ref="K24:K25"/>
    <mergeCell ref="L24:L30"/>
    <mergeCell ref="A24:A30"/>
    <mergeCell ref="B24:B30"/>
    <mergeCell ref="C24:C30"/>
    <mergeCell ref="D24:D30"/>
    <mergeCell ref="E24:E30"/>
    <mergeCell ref="F24:F30"/>
    <mergeCell ref="AB24:AB30"/>
    <mergeCell ref="AC24:AC30"/>
    <mergeCell ref="AD24:AD30"/>
    <mergeCell ref="AE24:AE30"/>
    <mergeCell ref="K26:K30"/>
    <mergeCell ref="W26:W30"/>
    <mergeCell ref="V24:V30"/>
    <mergeCell ref="W24:W25"/>
    <mergeCell ref="X24:X30"/>
    <mergeCell ref="Y24:Y30"/>
    <mergeCell ref="Z24:Z30"/>
    <mergeCell ref="AA24:AA30"/>
    <mergeCell ref="P24:P30"/>
    <mergeCell ref="Q24:Q30"/>
    <mergeCell ref="R24:R30"/>
    <mergeCell ref="S24:S30"/>
    <mergeCell ref="T24:T30"/>
    <mergeCell ref="U24:U30"/>
    <mergeCell ref="G31:G37"/>
    <mergeCell ref="H31:H37"/>
    <mergeCell ref="I31:I37"/>
    <mergeCell ref="J31:J37"/>
    <mergeCell ref="K31:K32"/>
    <mergeCell ref="L31:L37"/>
    <mergeCell ref="A31:A37"/>
    <mergeCell ref="B31:B37"/>
    <mergeCell ref="C31:C37"/>
    <mergeCell ref="D31:D37"/>
    <mergeCell ref="E31:E37"/>
    <mergeCell ref="F31:F37"/>
    <mergeCell ref="AB31:AB37"/>
    <mergeCell ref="AC31:AC37"/>
    <mergeCell ref="AD31:AD37"/>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U31:U37"/>
    <mergeCell ref="G38:G44"/>
    <mergeCell ref="H38:H44"/>
    <mergeCell ref="I38:I44"/>
    <mergeCell ref="J38:J44"/>
    <mergeCell ref="K38:K39"/>
    <mergeCell ref="L38:L44"/>
    <mergeCell ref="A38:A44"/>
    <mergeCell ref="B38:B44"/>
    <mergeCell ref="C38:C44"/>
    <mergeCell ref="D38:D44"/>
    <mergeCell ref="E38:E44"/>
    <mergeCell ref="F38:F44"/>
    <mergeCell ref="AB38:AB44"/>
    <mergeCell ref="AC38:AC44"/>
    <mergeCell ref="AD38:AD44"/>
    <mergeCell ref="AE38:AE44"/>
    <mergeCell ref="K40:K44"/>
    <mergeCell ref="W40:W44"/>
    <mergeCell ref="V38:V44"/>
    <mergeCell ref="W38:W39"/>
    <mergeCell ref="X38:X44"/>
    <mergeCell ref="Y38:Y44"/>
    <mergeCell ref="Z38:Z44"/>
    <mergeCell ref="AA38:AA44"/>
    <mergeCell ref="P38:P44"/>
    <mergeCell ref="Q38:Q44"/>
    <mergeCell ref="R38:R44"/>
    <mergeCell ref="S38:S44"/>
    <mergeCell ref="T38:T44"/>
    <mergeCell ref="U38:U44"/>
    <mergeCell ref="A48:B48"/>
    <mergeCell ref="C48:Y48"/>
    <mergeCell ref="Z48:AB48"/>
    <mergeCell ref="AC48:AE48"/>
    <mergeCell ref="A49:B49"/>
    <mergeCell ref="C49:Y49"/>
    <mergeCell ref="Z49:AB49"/>
    <mergeCell ref="AC49:AE49"/>
    <mergeCell ref="A45:AE45"/>
    <mergeCell ref="A46:AE46"/>
    <mergeCell ref="A47:B47"/>
    <mergeCell ref="C47:Y47"/>
    <mergeCell ref="Z47:AB47"/>
    <mergeCell ref="AC47:AE47"/>
    <mergeCell ref="A50:B50"/>
    <mergeCell ref="C50:Y50"/>
    <mergeCell ref="Z50:AB50"/>
    <mergeCell ref="AC50:AE50"/>
    <mergeCell ref="A51:AE51"/>
    <mergeCell ref="A52:F52"/>
    <mergeCell ref="G52:M52"/>
    <mergeCell ref="N52:Z52"/>
    <mergeCell ref="AA52:AE52"/>
    <mergeCell ref="B55:F55"/>
    <mergeCell ref="H55:M55"/>
    <mergeCell ref="N55:R55"/>
    <mergeCell ref="U55:Z55"/>
    <mergeCell ref="AB55:AE55"/>
    <mergeCell ref="B53:F53"/>
    <mergeCell ref="H53:M53"/>
    <mergeCell ref="N53:R53"/>
    <mergeCell ref="U53:Z53"/>
    <mergeCell ref="AB53:AE53"/>
    <mergeCell ref="B54:F54"/>
    <mergeCell ref="H54:M54"/>
    <mergeCell ref="U54:Z54"/>
    <mergeCell ref="AB54:AE54"/>
  </mergeCells>
  <conditionalFormatting sqref="K10:K16">
    <cfRule type="expression" dxfId="315" priority="57">
      <formula>$K$12="BAJA"</formula>
    </cfRule>
    <cfRule type="expression" dxfId="314" priority="58">
      <formula>$K$12="MODERADA"</formula>
    </cfRule>
    <cfRule type="expression" dxfId="313" priority="59">
      <formula>$K$12="ALTA"</formula>
    </cfRule>
    <cfRule type="expression" dxfId="312" priority="60">
      <formula>$K$12="EXTREMA"</formula>
    </cfRule>
  </conditionalFormatting>
  <conditionalFormatting sqref="K17:K18">
    <cfRule type="expression" dxfId="311" priority="53">
      <formula>$K$19="BAJA"</formula>
    </cfRule>
    <cfRule type="expression" dxfId="310" priority="54">
      <formula>$K$19="MODERADA"</formula>
    </cfRule>
    <cfRule type="expression" dxfId="309" priority="55">
      <formula>$K$19="ALTA"</formula>
    </cfRule>
    <cfRule type="expression" dxfId="308" priority="56">
      <formula>$K$19="EXTREMA"</formula>
    </cfRule>
  </conditionalFormatting>
  <conditionalFormatting sqref="W17:W23">
    <cfRule type="expression" dxfId="307" priority="49">
      <formula>$W$19="MODERADA"</formula>
    </cfRule>
    <cfRule type="expression" dxfId="306" priority="50">
      <formula>$W$19="EXTREMA"</formula>
    </cfRule>
    <cfRule type="expression" dxfId="305" priority="51">
      <formula>$W$19="ALTA"</formula>
    </cfRule>
    <cfRule type="expression" dxfId="304" priority="52">
      <formula>$W$19="BAJA"</formula>
    </cfRule>
  </conditionalFormatting>
  <conditionalFormatting sqref="K24:K25">
    <cfRule type="expression" dxfId="303" priority="45">
      <formula>$K$26="BAJA"</formula>
    </cfRule>
    <cfRule type="expression" dxfId="302" priority="46">
      <formula>$K$26="MODERADA"</formula>
    </cfRule>
    <cfRule type="expression" dxfId="301" priority="47">
      <formula>$K$26="ALTA"</formula>
    </cfRule>
    <cfRule type="expression" dxfId="300" priority="48">
      <formula>$K$26="EXTREMA"</formula>
    </cfRule>
  </conditionalFormatting>
  <conditionalFormatting sqref="W24:W30">
    <cfRule type="expression" dxfId="299" priority="41">
      <formula>$W$26="MODERADA"</formula>
    </cfRule>
    <cfRule type="expression" dxfId="298" priority="42">
      <formula>$W$26="EXTREMA"</formula>
    </cfRule>
    <cfRule type="expression" dxfId="297" priority="43">
      <formula>$W$26="ALTA"</formula>
    </cfRule>
    <cfRule type="expression" dxfId="296" priority="44">
      <formula>$W$26="BAJA"</formula>
    </cfRule>
  </conditionalFormatting>
  <conditionalFormatting sqref="K38:K39">
    <cfRule type="expression" dxfId="295" priority="37">
      <formula>$K$40="BAJA"</formula>
    </cfRule>
    <cfRule type="expression" dxfId="294" priority="38">
      <formula>$K$40="MODERADA"</formula>
    </cfRule>
    <cfRule type="expression" dxfId="293" priority="39">
      <formula>$K$40="ALTA"</formula>
    </cfRule>
    <cfRule type="expression" dxfId="292" priority="40">
      <formula>$K$40="EXTREMA"</formula>
    </cfRule>
  </conditionalFormatting>
  <conditionalFormatting sqref="W38:W44">
    <cfRule type="expression" dxfId="291" priority="33">
      <formula>$W$40="MODERADA"</formula>
    </cfRule>
    <cfRule type="expression" dxfId="290" priority="34">
      <formula>$W$40="EXTREMA"</formula>
    </cfRule>
    <cfRule type="expression" dxfId="289" priority="35">
      <formula>$W$40="ALTA"</formula>
    </cfRule>
    <cfRule type="expression" dxfId="288" priority="36">
      <formula>$W$40="BAJA"</formula>
    </cfRule>
  </conditionalFormatting>
  <conditionalFormatting sqref="K26:K30">
    <cfRule type="expression" dxfId="287" priority="25">
      <formula>$K$26="BAJA"</formula>
    </cfRule>
    <cfRule type="expression" dxfId="286" priority="26">
      <formula>$K$26="MODERADA"</formula>
    </cfRule>
    <cfRule type="expression" dxfId="285" priority="27">
      <formula>$K$26="ALTA"</formula>
    </cfRule>
    <cfRule type="expression" dxfId="284" priority="28">
      <formula>$K$26="EXTREMA"</formula>
    </cfRule>
  </conditionalFormatting>
  <conditionalFormatting sqref="K40:K44">
    <cfRule type="expression" dxfId="283" priority="21">
      <formula>$K$40="BAJA"</formula>
    </cfRule>
    <cfRule type="expression" dxfId="282" priority="22">
      <formula>$K$40="MODERADA"</formula>
    </cfRule>
    <cfRule type="expression" dxfId="281" priority="23">
      <formula>$K$40="ALTA"</formula>
    </cfRule>
    <cfRule type="expression" dxfId="280" priority="24">
      <formula>$K$40="EXTREMA"</formula>
    </cfRule>
  </conditionalFormatting>
  <conditionalFormatting sqref="K19:K23">
    <cfRule type="expression" dxfId="279" priority="29">
      <formula>$K$19="BAJA"</formula>
    </cfRule>
    <cfRule type="expression" dxfId="278" priority="30">
      <formula>$K$19="MODERADA"</formula>
    </cfRule>
    <cfRule type="expression" dxfId="277" priority="31">
      <formula>$K$19="ALTA"</formula>
    </cfRule>
    <cfRule type="expression" dxfId="276" priority="32">
      <formula>$K$19="EXTREMA"</formula>
    </cfRule>
  </conditionalFormatting>
  <conditionalFormatting sqref="W10:W11">
    <cfRule type="expression" dxfId="275" priority="17">
      <formula>$K$12="BAJA"</formula>
    </cfRule>
    <cfRule type="expression" dxfId="274" priority="18">
      <formula>$K$12="MODERADA"</formula>
    </cfRule>
    <cfRule type="expression" dxfId="273" priority="19">
      <formula>$K$12="ALTA"</formula>
    </cfRule>
    <cfRule type="expression" dxfId="272" priority="20">
      <formula>$K$12="EXTREMA"</formula>
    </cfRule>
  </conditionalFormatting>
  <conditionalFormatting sqref="W12:W16">
    <cfRule type="expression" dxfId="271" priority="13">
      <formula>$K$12="BAJA"</formula>
    </cfRule>
    <cfRule type="expression" dxfId="270" priority="14">
      <formula>$K$12="MODERADA"</formula>
    </cfRule>
    <cfRule type="expression" dxfId="269" priority="15">
      <formula>$K$12="ALTA"</formula>
    </cfRule>
    <cfRule type="expression" dxfId="268" priority="16">
      <formula>$K$12="EXTREMA"</formula>
    </cfRule>
  </conditionalFormatting>
  <conditionalFormatting sqref="K31:K32">
    <cfRule type="expression" dxfId="267" priority="9">
      <formula>$K$26="BAJA"</formula>
    </cfRule>
    <cfRule type="expression" dxfId="266" priority="10">
      <formula>$K$26="MODERADA"</formula>
    </cfRule>
    <cfRule type="expression" dxfId="265" priority="11">
      <formula>$K$26="ALTA"</formula>
    </cfRule>
    <cfRule type="expression" dxfId="264" priority="12">
      <formula>$K$26="EXTREMA"</formula>
    </cfRule>
  </conditionalFormatting>
  <conditionalFormatting sqref="W31:W37">
    <cfRule type="expression" dxfId="263" priority="5">
      <formula>$W$26="MODERADA"</formula>
    </cfRule>
    <cfRule type="expression" dxfId="262" priority="6">
      <formula>$W$26="EXTREMA"</formula>
    </cfRule>
    <cfRule type="expression" dxfId="261" priority="7">
      <formula>$W$26="ALTA"</formula>
    </cfRule>
    <cfRule type="expression" dxfId="260" priority="8">
      <formula>$W$26="BAJA"</formula>
    </cfRule>
  </conditionalFormatting>
  <conditionalFormatting sqref="K33:K37">
    <cfRule type="expression" dxfId="259" priority="1">
      <formula>$K$26="BAJA"</formula>
    </cfRule>
    <cfRule type="expression" dxfId="258" priority="2">
      <formula>$K$26="MODERADA"</formula>
    </cfRule>
    <cfRule type="expression" dxfId="257" priority="3">
      <formula>$K$26="ALTA"</formula>
    </cfRule>
    <cfRule type="expression" dxfId="256" priority="4">
      <formula>$K$26="EXTREMA"</formula>
    </cfRule>
  </conditionalFormatting>
  <dataValidations count="5">
    <dataValidation type="list" allowBlank="1" showInputMessage="1" showErrorMessage="1" sqref="I10:I44">
      <formula1>#REF!</formula1>
    </dataValidation>
    <dataValidation type="list" allowBlank="1" showInputMessage="1" showErrorMessage="1" sqref="G10:G44">
      <formula1>#REF!</formula1>
    </dataValidation>
    <dataValidation type="list" allowBlank="1" showInputMessage="1" showErrorMessage="1" sqref="R10:R44">
      <formula1>#REF!</formula1>
    </dataValidation>
    <dataValidation type="list" allowBlank="1" showErrorMessage="1" sqref="D10 D38 D31 D24 D17">
      <formula1>#REF!</formula1>
    </dataValidation>
    <dataValidation type="list" allowBlank="1" showErrorMessage="1" sqref="N10:N44">
      <formula1>#REF!</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6"/>
  <sheetViews>
    <sheetView topLeftCell="AA10" workbookViewId="0">
      <selection activeCell="AF17" sqref="AF17:AG23"/>
    </sheetView>
  </sheetViews>
  <sheetFormatPr baseColWidth="10" defaultRowHeight="12.75" x14ac:dyDescent="0.2"/>
  <cols>
    <col min="1" max="2" width="22.5703125" style="51" customWidth="1"/>
    <col min="3" max="3" width="20.7109375" style="51" customWidth="1"/>
    <col min="4" max="4" width="17.28515625" style="84" customWidth="1"/>
    <col min="5" max="5" width="19" style="51" customWidth="1"/>
    <col min="6" max="6" width="23.140625" style="51" customWidth="1"/>
    <col min="7" max="7" width="22.42578125" style="51" customWidth="1"/>
    <col min="8" max="8" width="2.42578125" style="51" hidden="1" customWidth="1"/>
    <col min="9" max="9" width="18.28515625" style="51" customWidth="1"/>
    <col min="10" max="10" width="5.42578125" style="51" hidden="1" customWidth="1"/>
    <col min="11" max="11" width="17.140625" style="51" customWidth="1"/>
    <col min="12" max="12" width="20.28515625" style="51" customWidth="1"/>
    <col min="13" max="13" width="44.7109375" style="51" customWidth="1"/>
    <col min="14" max="14" width="9.5703125" style="51" customWidth="1"/>
    <col min="15" max="15" width="4" style="51" hidden="1" customWidth="1"/>
    <col min="16" max="16" width="4.7109375" style="51" hidden="1" customWidth="1"/>
    <col min="17" max="17" width="2.7109375" style="51" hidden="1" customWidth="1"/>
    <col min="18" max="18" width="12.7109375" style="51" customWidth="1"/>
    <col min="19" max="20" width="2.7109375" style="51" hidden="1" customWidth="1"/>
    <col min="21" max="21" width="18.42578125" style="51" customWidth="1"/>
    <col min="22" max="22" width="16.7109375" style="51" customWidth="1"/>
    <col min="23" max="23" width="16.42578125" style="51" customWidth="1"/>
    <col min="24" max="24" width="21.7109375" style="51" customWidth="1"/>
    <col min="25" max="25" width="16.5703125" style="51" customWidth="1"/>
    <col min="26" max="26" width="19.7109375" style="51" customWidth="1"/>
    <col min="27" max="27" width="16.85546875" style="51" customWidth="1"/>
    <col min="28" max="28" width="15.85546875" style="51" customWidth="1"/>
    <col min="29" max="29" width="36" style="51" customWidth="1"/>
    <col min="30" max="30" width="19.140625" style="51" customWidth="1"/>
    <col min="31" max="31" width="16.140625" style="51" customWidth="1"/>
    <col min="32" max="16384" width="11.42578125" style="51"/>
  </cols>
  <sheetData>
    <row r="1" spans="1:33" s="43" customFormat="1" x14ac:dyDescent="0.25">
      <c r="A1" s="382"/>
      <c r="B1" s="384" t="s">
        <v>0</v>
      </c>
      <c r="C1" s="385"/>
      <c r="D1" s="385"/>
      <c r="E1" s="386"/>
      <c r="F1" s="384" t="s">
        <v>1</v>
      </c>
      <c r="G1" s="385"/>
      <c r="H1" s="385"/>
      <c r="I1" s="385"/>
      <c r="J1" s="385"/>
      <c r="K1" s="385"/>
      <c r="L1" s="385"/>
      <c r="M1" s="385"/>
      <c r="N1" s="385"/>
      <c r="O1" s="385"/>
      <c r="P1" s="385"/>
      <c r="Q1" s="385"/>
      <c r="R1" s="385"/>
      <c r="S1" s="385"/>
      <c r="T1" s="385"/>
      <c r="U1" s="385"/>
      <c r="V1" s="385"/>
      <c r="W1" s="385"/>
      <c r="X1" s="385"/>
      <c r="Y1" s="385"/>
      <c r="Z1" s="385"/>
      <c r="AA1" s="385"/>
      <c r="AB1" s="386"/>
      <c r="AC1" s="42" t="s">
        <v>2</v>
      </c>
      <c r="AD1" s="311" t="s">
        <v>3</v>
      </c>
      <c r="AE1" s="313"/>
    </row>
    <row r="2" spans="1:33" s="43" customFormat="1" x14ac:dyDescent="0.25">
      <c r="A2" s="383"/>
      <c r="B2" s="387"/>
      <c r="C2" s="388"/>
      <c r="D2" s="388"/>
      <c r="E2" s="389"/>
      <c r="F2" s="387"/>
      <c r="G2" s="388"/>
      <c r="H2" s="388"/>
      <c r="I2" s="388"/>
      <c r="J2" s="388"/>
      <c r="K2" s="388"/>
      <c r="L2" s="388"/>
      <c r="M2" s="388"/>
      <c r="N2" s="388"/>
      <c r="O2" s="388"/>
      <c r="P2" s="388"/>
      <c r="Q2" s="388"/>
      <c r="R2" s="388"/>
      <c r="S2" s="388"/>
      <c r="T2" s="388"/>
      <c r="U2" s="388"/>
      <c r="V2" s="388"/>
      <c r="W2" s="388"/>
      <c r="X2" s="388"/>
      <c r="Y2" s="388"/>
      <c r="Z2" s="388"/>
      <c r="AA2" s="388"/>
      <c r="AB2" s="389"/>
      <c r="AC2" s="44" t="s">
        <v>7</v>
      </c>
      <c r="AD2" s="390" t="s">
        <v>8</v>
      </c>
      <c r="AE2" s="391"/>
    </row>
    <row r="3" spans="1:33" s="43" customFormat="1" x14ac:dyDescent="0.25">
      <c r="A3" s="383"/>
      <c r="B3" s="384" t="s">
        <v>13</v>
      </c>
      <c r="C3" s="385"/>
      <c r="D3" s="385"/>
      <c r="E3" s="386"/>
      <c r="F3" s="384" t="s">
        <v>14</v>
      </c>
      <c r="G3" s="385"/>
      <c r="H3" s="385"/>
      <c r="I3" s="385"/>
      <c r="J3" s="385"/>
      <c r="K3" s="385"/>
      <c r="L3" s="385"/>
      <c r="M3" s="385"/>
      <c r="N3" s="385"/>
      <c r="O3" s="385"/>
      <c r="P3" s="385"/>
      <c r="Q3" s="385"/>
      <c r="R3" s="385"/>
      <c r="S3" s="385"/>
      <c r="T3" s="385"/>
      <c r="U3" s="385"/>
      <c r="V3" s="385"/>
      <c r="W3" s="385"/>
      <c r="X3" s="385"/>
      <c r="Y3" s="385"/>
      <c r="Z3" s="385"/>
      <c r="AA3" s="385"/>
      <c r="AB3" s="386"/>
      <c r="AC3" s="42" t="s">
        <v>15</v>
      </c>
      <c r="AD3" s="311"/>
      <c r="AE3" s="313"/>
    </row>
    <row r="4" spans="1:33" s="43" customFormat="1" x14ac:dyDescent="0.25">
      <c r="A4" s="383"/>
      <c r="B4" s="387"/>
      <c r="C4" s="388"/>
      <c r="D4" s="388"/>
      <c r="E4" s="389"/>
      <c r="F4" s="387"/>
      <c r="G4" s="388"/>
      <c r="H4" s="388"/>
      <c r="I4" s="388"/>
      <c r="J4" s="388"/>
      <c r="K4" s="388"/>
      <c r="L4" s="388"/>
      <c r="M4" s="388"/>
      <c r="N4" s="388"/>
      <c r="O4" s="388"/>
      <c r="P4" s="388"/>
      <c r="Q4" s="388"/>
      <c r="R4" s="388"/>
      <c r="S4" s="388"/>
      <c r="T4" s="388"/>
      <c r="U4" s="388"/>
      <c r="V4" s="388"/>
      <c r="W4" s="388"/>
      <c r="X4" s="388"/>
      <c r="Y4" s="388"/>
      <c r="Z4" s="388"/>
      <c r="AA4" s="388"/>
      <c r="AB4" s="389"/>
      <c r="AC4" s="42" t="s">
        <v>19</v>
      </c>
      <c r="AD4" s="392">
        <v>43465</v>
      </c>
      <c r="AE4" s="313"/>
    </row>
    <row r="5" spans="1:33" x14ac:dyDescent="0.2">
      <c r="A5" s="405" t="s">
        <v>23</v>
      </c>
      <c r="B5" s="405"/>
      <c r="C5" s="406">
        <v>43593</v>
      </c>
      <c r="D5" s="407"/>
      <c r="E5" s="407"/>
      <c r="F5" s="407"/>
      <c r="G5" s="408"/>
      <c r="H5" s="409"/>
      <c r="I5" s="409"/>
      <c r="J5" s="409"/>
      <c r="K5" s="409"/>
      <c r="L5" s="409"/>
      <c r="M5" s="45" t="s">
        <v>24</v>
      </c>
      <c r="N5" s="410" t="s">
        <v>25</v>
      </c>
      <c r="O5" s="410"/>
      <c r="P5" s="410"/>
      <c r="Q5" s="410"/>
      <c r="R5" s="410"/>
      <c r="S5" s="46"/>
      <c r="T5" s="46"/>
      <c r="U5" s="47"/>
      <c r="V5" s="411" t="s">
        <v>26</v>
      </c>
      <c r="W5" s="412"/>
      <c r="X5" s="42"/>
      <c r="Y5" s="48" t="s">
        <v>27</v>
      </c>
      <c r="Z5" s="42" t="s">
        <v>28</v>
      </c>
      <c r="AA5" s="48" t="s">
        <v>29</v>
      </c>
      <c r="AB5" s="49"/>
      <c r="AC5" s="50" t="s">
        <v>30</v>
      </c>
      <c r="AD5" s="413"/>
      <c r="AE5" s="414"/>
    </row>
    <row r="6" spans="1:33" x14ac:dyDescent="0.2">
      <c r="A6" s="415" t="s">
        <v>32</v>
      </c>
      <c r="B6" s="415"/>
      <c r="C6" s="415"/>
      <c r="D6" s="415"/>
      <c r="E6" s="415"/>
      <c r="F6" s="415"/>
      <c r="G6" s="416" t="s">
        <v>33</v>
      </c>
      <c r="H6" s="417"/>
      <c r="I6" s="417"/>
      <c r="J6" s="417"/>
      <c r="K6" s="417"/>
      <c r="L6" s="417"/>
      <c r="M6" s="417"/>
      <c r="N6" s="417"/>
      <c r="O6" s="417"/>
      <c r="P6" s="417"/>
      <c r="Q6" s="417"/>
      <c r="R6" s="417"/>
      <c r="S6" s="417"/>
      <c r="T6" s="417"/>
      <c r="U6" s="417"/>
      <c r="V6" s="417"/>
      <c r="W6" s="417"/>
      <c r="X6" s="417"/>
      <c r="Y6" s="417"/>
      <c r="Z6" s="417"/>
      <c r="AA6" s="418"/>
      <c r="AB6" s="419" t="s">
        <v>34</v>
      </c>
      <c r="AC6" s="393" t="s">
        <v>35</v>
      </c>
      <c r="AD6" s="422"/>
      <c r="AE6" s="394"/>
      <c r="AF6" s="393" t="s">
        <v>454</v>
      </c>
      <c r="AG6" s="394"/>
    </row>
    <row r="7" spans="1:33" s="52" customFormat="1" x14ac:dyDescent="0.2">
      <c r="A7" s="425" t="s">
        <v>37</v>
      </c>
      <c r="B7" s="426" t="s">
        <v>38</v>
      </c>
      <c r="C7" s="425" t="s">
        <v>39</v>
      </c>
      <c r="D7" s="425" t="s">
        <v>4</v>
      </c>
      <c r="E7" s="425" t="s">
        <v>40</v>
      </c>
      <c r="F7" s="410" t="s">
        <v>41</v>
      </c>
      <c r="G7" s="430" t="s">
        <v>42</v>
      </c>
      <c r="H7" s="430"/>
      <c r="I7" s="430"/>
      <c r="J7" s="430"/>
      <c r="K7" s="430"/>
      <c r="L7" s="431" t="s">
        <v>43</v>
      </c>
      <c r="M7" s="434" t="s">
        <v>44</v>
      </c>
      <c r="N7" s="434"/>
      <c r="O7" s="434"/>
      <c r="P7" s="434"/>
      <c r="Q7" s="434"/>
      <c r="R7" s="434"/>
      <c r="S7" s="434"/>
      <c r="T7" s="434"/>
      <c r="U7" s="434"/>
      <c r="V7" s="434"/>
      <c r="W7" s="434"/>
      <c r="X7" s="434"/>
      <c r="Y7" s="434"/>
      <c r="Z7" s="434"/>
      <c r="AA7" s="434"/>
      <c r="AB7" s="420"/>
      <c r="AC7" s="395"/>
      <c r="AD7" s="423"/>
      <c r="AE7" s="396"/>
      <c r="AF7" s="395"/>
      <c r="AG7" s="396"/>
    </row>
    <row r="8" spans="1:33" s="52" customFormat="1" x14ac:dyDescent="0.2">
      <c r="A8" s="425"/>
      <c r="B8" s="427"/>
      <c r="C8" s="425"/>
      <c r="D8" s="425"/>
      <c r="E8" s="425"/>
      <c r="F8" s="410"/>
      <c r="G8" s="435" t="s">
        <v>45</v>
      </c>
      <c r="H8" s="435"/>
      <c r="I8" s="435"/>
      <c r="J8" s="435"/>
      <c r="K8" s="435"/>
      <c r="L8" s="432"/>
      <c r="M8" s="354" t="s">
        <v>46</v>
      </c>
      <c r="N8" s="354" t="s">
        <v>47</v>
      </c>
      <c r="O8" s="53"/>
      <c r="P8" s="54"/>
      <c r="Q8" s="54"/>
      <c r="R8" s="356" t="s">
        <v>48</v>
      </c>
      <c r="S8" s="55"/>
      <c r="T8" s="55"/>
      <c r="U8" s="358" t="s">
        <v>49</v>
      </c>
      <c r="V8" s="359"/>
      <c r="W8" s="360"/>
      <c r="X8" s="361" t="s">
        <v>50</v>
      </c>
      <c r="Y8" s="363" t="s">
        <v>51</v>
      </c>
      <c r="Z8" s="363"/>
      <c r="AA8" s="363"/>
      <c r="AB8" s="420"/>
      <c r="AC8" s="397"/>
      <c r="AD8" s="424"/>
      <c r="AE8" s="398"/>
      <c r="AF8" s="395"/>
      <c r="AG8" s="396"/>
    </row>
    <row r="9" spans="1:33" s="52" customFormat="1" ht="25.5" x14ac:dyDescent="0.2">
      <c r="A9" s="426"/>
      <c r="B9" s="428"/>
      <c r="C9" s="426"/>
      <c r="D9" s="426"/>
      <c r="E9" s="426"/>
      <c r="F9" s="429"/>
      <c r="G9" s="56" t="s">
        <v>6</v>
      </c>
      <c r="H9" s="57" t="s">
        <v>52</v>
      </c>
      <c r="I9" s="56" t="s">
        <v>5</v>
      </c>
      <c r="J9" s="57" t="s">
        <v>53</v>
      </c>
      <c r="K9" s="58" t="s">
        <v>54</v>
      </c>
      <c r="L9" s="433"/>
      <c r="M9" s="355"/>
      <c r="N9" s="355"/>
      <c r="O9" s="59"/>
      <c r="P9" s="59"/>
      <c r="Q9" s="59"/>
      <c r="R9" s="357"/>
      <c r="S9" s="60"/>
      <c r="T9" s="60"/>
      <c r="U9" s="61" t="s">
        <v>6</v>
      </c>
      <c r="V9" s="62" t="s">
        <v>5</v>
      </c>
      <c r="W9" s="61" t="s">
        <v>54</v>
      </c>
      <c r="X9" s="362"/>
      <c r="Y9" s="63" t="s">
        <v>55</v>
      </c>
      <c r="Z9" s="64" t="s">
        <v>56</v>
      </c>
      <c r="AA9" s="64" t="s">
        <v>57</v>
      </c>
      <c r="AB9" s="421"/>
      <c r="AC9" s="65" t="s">
        <v>56</v>
      </c>
      <c r="AD9" s="65" t="s">
        <v>58</v>
      </c>
      <c r="AE9" s="66" t="s">
        <v>59</v>
      </c>
      <c r="AF9" s="397"/>
      <c r="AG9" s="398"/>
    </row>
    <row r="10" spans="1:33" ht="25.5" x14ac:dyDescent="0.2">
      <c r="A10" s="364" t="s">
        <v>143</v>
      </c>
      <c r="B10" s="322" t="s">
        <v>144</v>
      </c>
      <c r="C10" s="367" t="s">
        <v>145</v>
      </c>
      <c r="D10" s="367" t="s">
        <v>20</v>
      </c>
      <c r="E10" s="303" t="s">
        <v>146</v>
      </c>
      <c r="F10" s="300" t="s">
        <v>147</v>
      </c>
      <c r="G10" s="381" t="s">
        <v>22</v>
      </c>
      <c r="H10" s="370" t="str">
        <f>IF(G10="(1) RARA VEZ","1", IF(G10="(2) IMPROBABLE","2",IF(G10="(3) POSIBLE","3",IF(G10="(4) PROBABLE","4",IF(G10="(5) CASI SEGURO","5","")))))</f>
        <v>3</v>
      </c>
      <c r="I10" s="303" t="s">
        <v>21</v>
      </c>
      <c r="J10" s="305" t="str">
        <f>IF(I10="(1) INSIGNIFICANTE","1",IF(I10="(2) MENOR","2",IF(I10="(3) MODERADO","3",IF(I10="(4) MAYOR","4",IF(I10="(5) CATASTRÓFICO","5","")))))</f>
        <v>3</v>
      </c>
      <c r="K10" s="277">
        <f>+H10*J10</f>
        <v>9</v>
      </c>
      <c r="L10" s="352" t="s">
        <v>148</v>
      </c>
      <c r="M10" s="67" t="s">
        <v>66</v>
      </c>
      <c r="N10" s="68" t="s">
        <v>9</v>
      </c>
      <c r="O10" s="69">
        <f>IF(N10="SÍ",15,"0")</f>
        <v>15</v>
      </c>
      <c r="P10" s="344">
        <f>SUM(O10:O16)</f>
        <v>70</v>
      </c>
      <c r="Q10" s="289">
        <f>IF(AND(P10&gt;=0,P10&lt;=50),0,IF(AND(P10&gt;50,P10&lt;=75),1,IF(AND(P10&gt;75,P10&lt;=100),2,"REVISAR")))</f>
        <v>1</v>
      </c>
      <c r="R10" s="287" t="s">
        <v>5</v>
      </c>
      <c r="S10" s="289">
        <f>IF(R10="PROBABILIDAD",H10-Q10,J10-Q10)</f>
        <v>2</v>
      </c>
      <c r="T10" s="350">
        <f>IF($S10&lt;=0,1,$S10)</f>
        <v>2</v>
      </c>
      <c r="U10" s="328" t="str">
        <f>IF(AND($R10="PROBABILIDAD",$T10=1),#REF!,IF(AND(R10="PROBABILIDAD",$T10=2),#REF!,IF(AND($R10="PROBABILIDAD",$T10=3),#REF!,IF(AND($R10="PROBABILIDAD",$T10=4),#REF!,IF(AND($R10="PROBABILIDAD",$T10=5),#REF!,$G10)))))</f>
        <v>(3) POSIBLE</v>
      </c>
      <c r="V10" s="331" t="e">
        <f>IF(AND($R10="IMPACTO",$T10=1),#REF!,IF(AND(R10="IMPACTO",$T10=2),#REF!,IF(AND($R10="IMPACTO",$T10=3),#REF!,IF(AND($R10="IMPACTO",$T10=4),#REF!,IF(AND($R10="IMPACTO",$T10=5),#REF!,I10)))))</f>
        <v>#REF!</v>
      </c>
      <c r="W10" s="277">
        <f>IF(R10="PROBABILIDAD",T10*J10,T10*H10)</f>
        <v>6</v>
      </c>
      <c r="X10" s="347" t="s">
        <v>149</v>
      </c>
      <c r="Y10" s="338">
        <v>43769</v>
      </c>
      <c r="Z10" s="314" t="s">
        <v>150</v>
      </c>
      <c r="AA10" s="314" t="s">
        <v>151</v>
      </c>
      <c r="AB10" s="316">
        <v>43593</v>
      </c>
      <c r="AC10" s="322" t="s">
        <v>152</v>
      </c>
      <c r="AD10" s="322" t="s">
        <v>153</v>
      </c>
      <c r="AE10" s="335" t="s">
        <v>154</v>
      </c>
      <c r="AF10" s="399" t="s">
        <v>457</v>
      </c>
      <c r="AG10" s="400"/>
    </row>
    <row r="11" spans="1:33" ht="25.5" x14ac:dyDescent="0.2">
      <c r="A11" s="365"/>
      <c r="B11" s="323"/>
      <c r="C11" s="368"/>
      <c r="D11" s="368"/>
      <c r="E11" s="303"/>
      <c r="F11" s="270"/>
      <c r="G11" s="381"/>
      <c r="H11" s="317"/>
      <c r="I11" s="303"/>
      <c r="J11" s="305"/>
      <c r="K11" s="277"/>
      <c r="L11" s="353"/>
      <c r="M11" s="70" t="s">
        <v>73</v>
      </c>
      <c r="N11" s="68" t="s">
        <v>9</v>
      </c>
      <c r="O11" s="71">
        <f>IF(N11="SÍ",5,"0")</f>
        <v>5</v>
      </c>
      <c r="P11" s="345"/>
      <c r="Q11" s="290"/>
      <c r="R11" s="288"/>
      <c r="S11" s="290"/>
      <c r="T11" s="351"/>
      <c r="U11" s="329"/>
      <c r="V11" s="332"/>
      <c r="W11" s="277"/>
      <c r="X11" s="348"/>
      <c r="Y11" s="315"/>
      <c r="Z11" s="315"/>
      <c r="AA11" s="349"/>
      <c r="AB11" s="317"/>
      <c r="AC11" s="323"/>
      <c r="AD11" s="323"/>
      <c r="AE11" s="346"/>
      <c r="AF11" s="401"/>
      <c r="AG11" s="402"/>
    </row>
    <row r="12" spans="1:33" x14ac:dyDescent="0.2">
      <c r="A12" s="365"/>
      <c r="B12" s="323"/>
      <c r="C12" s="368"/>
      <c r="D12" s="368"/>
      <c r="E12" s="303"/>
      <c r="F12" s="270"/>
      <c r="G12" s="381"/>
      <c r="H12" s="317"/>
      <c r="I12" s="303"/>
      <c r="J12" s="305"/>
      <c r="K12" s="264"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353"/>
      <c r="M12" s="72" t="s">
        <v>74</v>
      </c>
      <c r="N12" s="68" t="s">
        <v>16</v>
      </c>
      <c r="O12" s="71" t="str">
        <f>IF(N12="SÍ",15,"0")</f>
        <v>0</v>
      </c>
      <c r="P12" s="345"/>
      <c r="Q12" s="290"/>
      <c r="R12" s="288"/>
      <c r="S12" s="290"/>
      <c r="T12" s="351"/>
      <c r="U12" s="329"/>
      <c r="V12" s="332"/>
      <c r="W12" s="264" t="e">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#REF!</v>
      </c>
      <c r="X12" s="348"/>
      <c r="Y12" s="315"/>
      <c r="Z12" s="315"/>
      <c r="AA12" s="349"/>
      <c r="AB12" s="317"/>
      <c r="AC12" s="323"/>
      <c r="AD12" s="323"/>
      <c r="AE12" s="346"/>
      <c r="AF12" s="401"/>
      <c r="AG12" s="402"/>
    </row>
    <row r="13" spans="1:33" x14ac:dyDescent="0.2">
      <c r="A13" s="365"/>
      <c r="B13" s="323"/>
      <c r="C13" s="368"/>
      <c r="D13" s="368"/>
      <c r="E13" s="303"/>
      <c r="F13" s="270"/>
      <c r="G13" s="381"/>
      <c r="H13" s="317"/>
      <c r="I13" s="303"/>
      <c r="J13" s="305"/>
      <c r="K13" s="264"/>
      <c r="L13" s="353"/>
      <c r="M13" s="72" t="s">
        <v>75</v>
      </c>
      <c r="N13" s="68" t="s">
        <v>9</v>
      </c>
      <c r="O13" s="71">
        <f>IF(N13="SÍ",10,"0")</f>
        <v>10</v>
      </c>
      <c r="P13" s="345"/>
      <c r="Q13" s="290"/>
      <c r="R13" s="288"/>
      <c r="S13" s="290"/>
      <c r="T13" s="351"/>
      <c r="U13" s="329"/>
      <c r="V13" s="332"/>
      <c r="W13" s="264"/>
      <c r="X13" s="348"/>
      <c r="Y13" s="315"/>
      <c r="Z13" s="315"/>
      <c r="AA13" s="349"/>
      <c r="AB13" s="317"/>
      <c r="AC13" s="323"/>
      <c r="AD13" s="323"/>
      <c r="AE13" s="346"/>
      <c r="AF13" s="401"/>
      <c r="AG13" s="402"/>
    </row>
    <row r="14" spans="1:33" ht="25.5" x14ac:dyDescent="0.2">
      <c r="A14" s="365"/>
      <c r="B14" s="323"/>
      <c r="C14" s="368"/>
      <c r="D14" s="368"/>
      <c r="E14" s="303"/>
      <c r="F14" s="270"/>
      <c r="G14" s="381"/>
      <c r="H14" s="317"/>
      <c r="I14" s="303"/>
      <c r="J14" s="305"/>
      <c r="K14" s="264"/>
      <c r="L14" s="353"/>
      <c r="M14" s="70" t="s">
        <v>76</v>
      </c>
      <c r="N14" s="68" t="s">
        <v>16</v>
      </c>
      <c r="O14" s="71" t="str">
        <f>IF(N14="SÍ",15,"0")</f>
        <v>0</v>
      </c>
      <c r="P14" s="345"/>
      <c r="Q14" s="290"/>
      <c r="R14" s="288"/>
      <c r="S14" s="290"/>
      <c r="T14" s="351"/>
      <c r="U14" s="329"/>
      <c r="V14" s="332"/>
      <c r="W14" s="264"/>
      <c r="X14" s="348"/>
      <c r="Y14" s="315"/>
      <c r="Z14" s="315"/>
      <c r="AA14" s="349"/>
      <c r="AB14" s="317"/>
      <c r="AC14" s="323"/>
      <c r="AD14" s="323"/>
      <c r="AE14" s="346"/>
      <c r="AF14" s="401"/>
      <c r="AG14" s="402"/>
    </row>
    <row r="15" spans="1:33" ht="25.5" x14ac:dyDescent="0.2">
      <c r="A15" s="365"/>
      <c r="B15" s="323"/>
      <c r="C15" s="368"/>
      <c r="D15" s="368"/>
      <c r="E15" s="303"/>
      <c r="F15" s="270"/>
      <c r="G15" s="381"/>
      <c r="H15" s="317"/>
      <c r="I15" s="303"/>
      <c r="J15" s="305"/>
      <c r="K15" s="264"/>
      <c r="L15" s="353"/>
      <c r="M15" s="70" t="s">
        <v>77</v>
      </c>
      <c r="N15" s="68" t="s">
        <v>9</v>
      </c>
      <c r="O15" s="71">
        <f>IF(N15="SÍ",10,"0")</f>
        <v>10</v>
      </c>
      <c r="P15" s="345"/>
      <c r="Q15" s="290"/>
      <c r="R15" s="288"/>
      <c r="S15" s="290"/>
      <c r="T15" s="351"/>
      <c r="U15" s="329"/>
      <c r="V15" s="332"/>
      <c r="W15" s="264"/>
      <c r="X15" s="348"/>
      <c r="Y15" s="315"/>
      <c r="Z15" s="315"/>
      <c r="AA15" s="349"/>
      <c r="AB15" s="317"/>
      <c r="AC15" s="323"/>
      <c r="AD15" s="323"/>
      <c r="AE15" s="346"/>
      <c r="AF15" s="401"/>
      <c r="AG15" s="402"/>
    </row>
    <row r="16" spans="1:33" ht="25.5" x14ac:dyDescent="0.2">
      <c r="A16" s="365"/>
      <c r="B16" s="324"/>
      <c r="C16" s="369"/>
      <c r="D16" s="369"/>
      <c r="E16" s="304"/>
      <c r="F16" s="370"/>
      <c r="G16" s="341"/>
      <c r="H16" s="318"/>
      <c r="I16" s="304"/>
      <c r="J16" s="305"/>
      <c r="K16" s="327"/>
      <c r="L16" s="353"/>
      <c r="M16" s="73" t="s">
        <v>78</v>
      </c>
      <c r="N16" s="68" t="s">
        <v>9</v>
      </c>
      <c r="O16" s="71">
        <f>IF(N16="SÍ",30,"0")</f>
        <v>30</v>
      </c>
      <c r="P16" s="345"/>
      <c r="Q16" s="290"/>
      <c r="R16" s="288"/>
      <c r="S16" s="290"/>
      <c r="T16" s="351"/>
      <c r="U16" s="330"/>
      <c r="V16" s="333"/>
      <c r="W16" s="327"/>
      <c r="X16" s="348"/>
      <c r="Y16" s="315"/>
      <c r="Z16" s="315"/>
      <c r="AA16" s="349"/>
      <c r="AB16" s="318"/>
      <c r="AC16" s="324"/>
      <c r="AD16" s="324"/>
      <c r="AE16" s="346"/>
      <c r="AF16" s="403"/>
      <c r="AG16" s="404"/>
    </row>
    <row r="17" spans="1:33" ht="25.5" x14ac:dyDescent="0.2">
      <c r="A17" s="365"/>
      <c r="B17" s="322" t="s">
        <v>144</v>
      </c>
      <c r="C17" s="371" t="s">
        <v>155</v>
      </c>
      <c r="D17" s="374" t="s">
        <v>10</v>
      </c>
      <c r="E17" s="377" t="s">
        <v>156</v>
      </c>
      <c r="F17" s="377" t="s">
        <v>157</v>
      </c>
      <c r="G17" s="381" t="s">
        <v>22</v>
      </c>
      <c r="H17" s="370" t="str">
        <f>IF(G17="(1) RARA VEZ","1", IF(G17="(2) IMPROBABLE","2",IF(G17="(3) POSIBLE","3",IF(G17="(4) PROBABLE","4",IF(G17="(5) CASI SEGURO","5","")))))</f>
        <v>3</v>
      </c>
      <c r="I17" s="303" t="s">
        <v>21</v>
      </c>
      <c r="J17" s="305" t="str">
        <f>IF(I17="(1) INSIGNIFICANTE","1",IF(I17="(2) MENOR","2",IF(I17="(3) MODERADO","3",IF(I17="(4) MAYOR","4",IF(I17="(5) CATASTRÓFICO","5","")))))</f>
        <v>3</v>
      </c>
      <c r="K17" s="277">
        <f>+H17*J17</f>
        <v>9</v>
      </c>
      <c r="L17" s="341" t="s">
        <v>158</v>
      </c>
      <c r="M17" s="67" t="s">
        <v>66</v>
      </c>
      <c r="N17" s="68" t="s">
        <v>9</v>
      </c>
      <c r="O17" s="69">
        <f>IF(N17="SÍ",15,"0")</f>
        <v>15</v>
      </c>
      <c r="P17" s="344">
        <f>SUM(O17:O23)</f>
        <v>85</v>
      </c>
      <c r="Q17" s="289">
        <f>IF(AND(P17&gt;=0,P17&lt;=50),0,IF(AND(P17&gt;50,P17&lt;=75),1,IF(AND(P17&gt;75,P17&lt;=100),2,"REVISAR")))</f>
        <v>2</v>
      </c>
      <c r="R17" s="287" t="s">
        <v>5</v>
      </c>
      <c r="S17" s="289">
        <f>IF(R17="PROBABILIDAD",H17-Q17,J17-Q17)</f>
        <v>1</v>
      </c>
      <c r="T17" s="350">
        <f>IF($S17&lt;=0,1,$S17)</f>
        <v>1</v>
      </c>
      <c r="U17" s="328" t="str">
        <f>IF(AND($R17="PROBABILIDAD",$T17=1),#REF!,IF(AND(R17="PROBABILIDAD",$T17=2),#REF!,IF(AND($R17="PROBABILIDAD",$T17=3),#REF!,IF(AND($R17="PROBABILIDAD",$T17=4),#REF!,IF(AND($R17="PROBABILIDAD",$T17=5),#REF!,$G17)))))</f>
        <v>(3) POSIBLE</v>
      </c>
      <c r="V17" s="331" t="e">
        <f>IF(AND($R17="IMPACTO",$T17=1),#REF!,IF(AND(R17="IMPACTO",$T17=2),#REF!,IF(AND($R17="IMPACTO",$T17=3),#REF!,IF(AND($R17="IMPACTO",$T17=4),#REF!,IF(AND($R17="IMPACTO",$T17=5),#REF!,I17)))))</f>
        <v>#REF!</v>
      </c>
      <c r="W17" s="334">
        <f xml:space="preserve"> IF(R17="PROBABILIDAD",T17*J17,T17*H17)</f>
        <v>3</v>
      </c>
      <c r="X17" s="335" t="s">
        <v>159</v>
      </c>
      <c r="Y17" s="338">
        <v>43739</v>
      </c>
      <c r="Z17" s="325" t="s">
        <v>160</v>
      </c>
      <c r="AA17" s="314" t="s">
        <v>161</v>
      </c>
      <c r="AB17" s="316">
        <v>43593</v>
      </c>
      <c r="AC17" s="319" t="s">
        <v>162</v>
      </c>
      <c r="AD17" s="322" t="s">
        <v>153</v>
      </c>
      <c r="AE17" s="325" t="s">
        <v>163</v>
      </c>
      <c r="AF17" s="399" t="s">
        <v>458</v>
      </c>
      <c r="AG17" s="400"/>
    </row>
    <row r="18" spans="1:33" ht="25.5" x14ac:dyDescent="0.2">
      <c r="A18" s="365"/>
      <c r="B18" s="323"/>
      <c r="C18" s="372"/>
      <c r="D18" s="375"/>
      <c r="E18" s="377"/>
      <c r="F18" s="379"/>
      <c r="G18" s="381"/>
      <c r="H18" s="317"/>
      <c r="I18" s="303"/>
      <c r="J18" s="305"/>
      <c r="K18" s="277"/>
      <c r="L18" s="342"/>
      <c r="M18" s="70" t="s">
        <v>73</v>
      </c>
      <c r="N18" s="68" t="s">
        <v>9</v>
      </c>
      <c r="O18" s="71">
        <f>IF(N18="SÍ",5,"0")</f>
        <v>5</v>
      </c>
      <c r="P18" s="345"/>
      <c r="Q18" s="290"/>
      <c r="R18" s="288"/>
      <c r="S18" s="290"/>
      <c r="T18" s="351"/>
      <c r="U18" s="329"/>
      <c r="V18" s="332"/>
      <c r="W18" s="277"/>
      <c r="X18" s="336"/>
      <c r="Y18" s="315"/>
      <c r="Z18" s="339"/>
      <c r="AA18" s="315"/>
      <c r="AB18" s="317"/>
      <c r="AC18" s="320"/>
      <c r="AD18" s="323"/>
      <c r="AE18" s="326"/>
      <c r="AF18" s="401"/>
      <c r="AG18" s="402"/>
    </row>
    <row r="19" spans="1:33" x14ac:dyDescent="0.2">
      <c r="A19" s="365"/>
      <c r="B19" s="323"/>
      <c r="C19" s="372"/>
      <c r="D19" s="375"/>
      <c r="E19" s="377"/>
      <c r="F19" s="379"/>
      <c r="G19" s="381"/>
      <c r="H19" s="317"/>
      <c r="I19" s="303"/>
      <c r="J19" s="305"/>
      <c r="K19" s="264"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ALTA</v>
      </c>
      <c r="L19" s="342"/>
      <c r="M19" s="72" t="s">
        <v>74</v>
      </c>
      <c r="N19" s="68" t="s">
        <v>16</v>
      </c>
      <c r="O19" s="71" t="str">
        <f>IF(N19="SÍ",15,"0")</f>
        <v>0</v>
      </c>
      <c r="P19" s="345"/>
      <c r="Q19" s="290"/>
      <c r="R19" s="288"/>
      <c r="S19" s="290"/>
      <c r="T19" s="351"/>
      <c r="U19" s="329"/>
      <c r="V19" s="332"/>
      <c r="W19" s="264" t="e">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#REF!</v>
      </c>
      <c r="X19" s="336"/>
      <c r="Y19" s="315"/>
      <c r="Z19" s="339"/>
      <c r="AA19" s="315"/>
      <c r="AB19" s="317"/>
      <c r="AC19" s="320"/>
      <c r="AD19" s="323"/>
      <c r="AE19" s="326"/>
      <c r="AF19" s="401"/>
      <c r="AG19" s="402"/>
    </row>
    <row r="20" spans="1:33" x14ac:dyDescent="0.2">
      <c r="A20" s="365"/>
      <c r="B20" s="323"/>
      <c r="C20" s="372"/>
      <c r="D20" s="375"/>
      <c r="E20" s="377"/>
      <c r="F20" s="379"/>
      <c r="G20" s="381"/>
      <c r="H20" s="317"/>
      <c r="I20" s="303"/>
      <c r="J20" s="305"/>
      <c r="K20" s="264"/>
      <c r="L20" s="342"/>
      <c r="M20" s="72" t="s">
        <v>75</v>
      </c>
      <c r="N20" s="68" t="s">
        <v>9</v>
      </c>
      <c r="O20" s="71">
        <f>IF(N20="SÍ",10,"0")</f>
        <v>10</v>
      </c>
      <c r="P20" s="345"/>
      <c r="Q20" s="290"/>
      <c r="R20" s="288"/>
      <c r="S20" s="290"/>
      <c r="T20" s="351"/>
      <c r="U20" s="329"/>
      <c r="V20" s="332"/>
      <c r="W20" s="264"/>
      <c r="X20" s="336"/>
      <c r="Y20" s="315"/>
      <c r="Z20" s="339"/>
      <c r="AA20" s="315"/>
      <c r="AB20" s="317"/>
      <c r="AC20" s="320"/>
      <c r="AD20" s="323"/>
      <c r="AE20" s="326"/>
      <c r="AF20" s="401"/>
      <c r="AG20" s="402"/>
    </row>
    <row r="21" spans="1:33" ht="25.5" x14ac:dyDescent="0.2">
      <c r="A21" s="365"/>
      <c r="B21" s="323"/>
      <c r="C21" s="372"/>
      <c r="D21" s="375"/>
      <c r="E21" s="377"/>
      <c r="F21" s="379"/>
      <c r="G21" s="381"/>
      <c r="H21" s="317"/>
      <c r="I21" s="303"/>
      <c r="J21" s="305"/>
      <c r="K21" s="264"/>
      <c r="L21" s="342"/>
      <c r="M21" s="70" t="s">
        <v>76</v>
      </c>
      <c r="N21" s="68" t="s">
        <v>9</v>
      </c>
      <c r="O21" s="71">
        <f>IF(N21="SÍ",15,"0")</f>
        <v>15</v>
      </c>
      <c r="P21" s="345"/>
      <c r="Q21" s="290"/>
      <c r="R21" s="288"/>
      <c r="S21" s="290"/>
      <c r="T21" s="351"/>
      <c r="U21" s="329"/>
      <c r="V21" s="332"/>
      <c r="W21" s="264"/>
      <c r="X21" s="336"/>
      <c r="Y21" s="315"/>
      <c r="Z21" s="339"/>
      <c r="AA21" s="315"/>
      <c r="AB21" s="317"/>
      <c r="AC21" s="320"/>
      <c r="AD21" s="323"/>
      <c r="AE21" s="326"/>
      <c r="AF21" s="401"/>
      <c r="AG21" s="402"/>
    </row>
    <row r="22" spans="1:33" ht="25.5" x14ac:dyDescent="0.2">
      <c r="A22" s="365"/>
      <c r="B22" s="323"/>
      <c r="C22" s="372"/>
      <c r="D22" s="375"/>
      <c r="E22" s="377"/>
      <c r="F22" s="379"/>
      <c r="G22" s="381"/>
      <c r="H22" s="317"/>
      <c r="I22" s="303"/>
      <c r="J22" s="305"/>
      <c r="K22" s="264"/>
      <c r="L22" s="342"/>
      <c r="M22" s="70" t="s">
        <v>77</v>
      </c>
      <c r="N22" s="68" t="s">
        <v>9</v>
      </c>
      <c r="O22" s="71">
        <f>IF(N22="SÍ",10,"0")</f>
        <v>10</v>
      </c>
      <c r="P22" s="345"/>
      <c r="Q22" s="290"/>
      <c r="R22" s="288"/>
      <c r="S22" s="290"/>
      <c r="T22" s="351"/>
      <c r="U22" s="329"/>
      <c r="V22" s="332"/>
      <c r="W22" s="264"/>
      <c r="X22" s="336"/>
      <c r="Y22" s="315"/>
      <c r="Z22" s="339"/>
      <c r="AA22" s="315"/>
      <c r="AB22" s="317"/>
      <c r="AC22" s="320"/>
      <c r="AD22" s="323"/>
      <c r="AE22" s="326"/>
      <c r="AF22" s="401"/>
      <c r="AG22" s="402"/>
    </row>
    <row r="23" spans="1:33" ht="25.5" x14ac:dyDescent="0.2">
      <c r="A23" s="366"/>
      <c r="B23" s="324"/>
      <c r="C23" s="373"/>
      <c r="D23" s="376"/>
      <c r="E23" s="378"/>
      <c r="F23" s="380"/>
      <c r="G23" s="341"/>
      <c r="H23" s="318"/>
      <c r="I23" s="304"/>
      <c r="J23" s="305"/>
      <c r="K23" s="327"/>
      <c r="L23" s="343"/>
      <c r="M23" s="73" t="s">
        <v>78</v>
      </c>
      <c r="N23" s="68" t="s">
        <v>9</v>
      </c>
      <c r="O23" s="71">
        <f>IF(N23="SÍ",30,"0")</f>
        <v>30</v>
      </c>
      <c r="P23" s="345"/>
      <c r="Q23" s="290"/>
      <c r="R23" s="288"/>
      <c r="S23" s="290"/>
      <c r="T23" s="351"/>
      <c r="U23" s="330"/>
      <c r="V23" s="333"/>
      <c r="W23" s="264"/>
      <c r="X23" s="337"/>
      <c r="Y23" s="315"/>
      <c r="Z23" s="340"/>
      <c r="AA23" s="315"/>
      <c r="AB23" s="318"/>
      <c r="AC23" s="321"/>
      <c r="AD23" s="324"/>
      <c r="AE23" s="326"/>
      <c r="AF23" s="403"/>
      <c r="AG23" s="404"/>
    </row>
    <row r="24" spans="1:33" s="74" customFormat="1" x14ac:dyDescent="0.2">
      <c r="A24" s="306" t="s">
        <v>118</v>
      </c>
      <c r="B24" s="306"/>
      <c r="C24" s="306"/>
      <c r="D24" s="306"/>
      <c r="E24" s="306"/>
      <c r="F24" s="306"/>
      <c r="G24" s="306"/>
      <c r="H24" s="306"/>
      <c r="I24" s="306"/>
      <c r="J24" s="306"/>
      <c r="K24" s="306"/>
      <c r="L24" s="306"/>
      <c r="M24" s="306"/>
      <c r="N24" s="306"/>
      <c r="O24" s="306"/>
      <c r="P24" s="306"/>
      <c r="Q24" s="306"/>
      <c r="R24" s="306"/>
      <c r="S24" s="306"/>
      <c r="T24" s="306"/>
      <c r="U24" s="306"/>
      <c r="V24" s="306"/>
      <c r="W24" s="306"/>
      <c r="X24" s="306"/>
      <c r="Y24" s="306"/>
      <c r="Z24" s="306"/>
      <c r="AA24" s="306"/>
      <c r="AB24" s="306"/>
      <c r="AC24" s="306"/>
      <c r="AD24" s="306"/>
      <c r="AE24" s="306"/>
    </row>
    <row r="25" spans="1:33" x14ac:dyDescent="0.2">
      <c r="A25" s="307" t="s">
        <v>119</v>
      </c>
      <c r="B25" s="307"/>
      <c r="C25" s="308"/>
      <c r="D25" s="308"/>
      <c r="E25" s="308"/>
      <c r="F25" s="308"/>
      <c r="G25" s="308"/>
      <c r="H25" s="308"/>
      <c r="I25" s="308"/>
      <c r="J25" s="308"/>
      <c r="K25" s="308"/>
      <c r="L25" s="308"/>
      <c r="M25" s="308"/>
      <c r="N25" s="308"/>
      <c r="O25" s="308"/>
      <c r="P25" s="308"/>
      <c r="Q25" s="308"/>
      <c r="R25" s="308"/>
      <c r="S25" s="308"/>
      <c r="T25" s="308"/>
      <c r="U25" s="308"/>
      <c r="V25" s="308"/>
      <c r="W25" s="308"/>
      <c r="X25" s="308"/>
      <c r="Y25" s="308"/>
      <c r="Z25" s="308"/>
      <c r="AA25" s="308"/>
      <c r="AB25" s="308"/>
      <c r="AC25" s="308"/>
      <c r="AD25" s="308"/>
      <c r="AE25" s="308"/>
    </row>
    <row r="26" spans="1:33" x14ac:dyDescent="0.2">
      <c r="A26" s="309" t="s">
        <v>120</v>
      </c>
      <c r="B26" s="309"/>
      <c r="C26" s="309" t="s">
        <v>121</v>
      </c>
      <c r="D26" s="309"/>
      <c r="E26" s="309"/>
      <c r="F26" s="309"/>
      <c r="G26" s="309"/>
      <c r="H26" s="309"/>
      <c r="I26" s="309"/>
      <c r="J26" s="309"/>
      <c r="K26" s="309"/>
      <c r="L26" s="309"/>
      <c r="M26" s="309"/>
      <c r="N26" s="309"/>
      <c r="O26" s="309"/>
      <c r="P26" s="309"/>
      <c r="Q26" s="309"/>
      <c r="R26" s="309"/>
      <c r="S26" s="309"/>
      <c r="T26" s="309"/>
      <c r="U26" s="309"/>
      <c r="V26" s="309"/>
      <c r="W26" s="309"/>
      <c r="X26" s="309"/>
      <c r="Y26" s="309"/>
      <c r="Z26" s="310" t="s">
        <v>122</v>
      </c>
      <c r="AA26" s="310"/>
      <c r="AB26" s="310"/>
      <c r="AC26" s="311" t="s">
        <v>123</v>
      </c>
      <c r="AD26" s="312"/>
      <c r="AE26" s="313"/>
      <c r="AF26" s="75"/>
      <c r="AG26" s="75"/>
    </row>
    <row r="27" spans="1:33" x14ac:dyDescent="0.2">
      <c r="A27" s="298">
        <v>1</v>
      </c>
      <c r="B27" s="299"/>
      <c r="C27" s="300" t="s">
        <v>164</v>
      </c>
      <c r="D27" s="300"/>
      <c r="E27" s="300"/>
      <c r="F27" s="300"/>
      <c r="G27" s="300"/>
      <c r="H27" s="300"/>
      <c r="I27" s="300"/>
      <c r="J27" s="300"/>
      <c r="K27" s="300"/>
      <c r="L27" s="300"/>
      <c r="M27" s="300"/>
      <c r="N27" s="300"/>
      <c r="O27" s="300"/>
      <c r="P27" s="300"/>
      <c r="Q27" s="300"/>
      <c r="R27" s="300"/>
      <c r="S27" s="300"/>
      <c r="T27" s="300"/>
      <c r="U27" s="300"/>
      <c r="V27" s="300"/>
      <c r="W27" s="300"/>
      <c r="X27" s="300"/>
      <c r="Y27" s="300"/>
      <c r="Z27" s="301">
        <v>43496</v>
      </c>
      <c r="AA27" s="285"/>
      <c r="AB27" s="286"/>
      <c r="AC27" s="270" t="s">
        <v>165</v>
      </c>
      <c r="AD27" s="270"/>
      <c r="AE27" s="270"/>
      <c r="AF27" s="75"/>
      <c r="AG27" s="75"/>
    </row>
    <row r="28" spans="1:33" s="74" customFormat="1" x14ac:dyDescent="0.2">
      <c r="A28" s="298">
        <v>2</v>
      </c>
      <c r="B28" s="299"/>
      <c r="C28" s="300" t="s">
        <v>166</v>
      </c>
      <c r="D28" s="300"/>
      <c r="E28" s="300"/>
      <c r="F28" s="300"/>
      <c r="G28" s="300"/>
      <c r="H28" s="300"/>
      <c r="I28" s="300"/>
      <c r="J28" s="300"/>
      <c r="K28" s="300"/>
      <c r="L28" s="300"/>
      <c r="M28" s="300"/>
      <c r="N28" s="300"/>
      <c r="O28" s="300"/>
      <c r="P28" s="300"/>
      <c r="Q28" s="300"/>
      <c r="R28" s="300"/>
      <c r="S28" s="300"/>
      <c r="T28" s="300"/>
      <c r="U28" s="300"/>
      <c r="V28" s="300"/>
      <c r="W28" s="300"/>
      <c r="X28" s="300"/>
      <c r="Y28" s="300"/>
      <c r="Z28" s="302"/>
      <c r="AA28" s="285"/>
      <c r="AB28" s="286"/>
      <c r="AC28" s="270" t="s">
        <v>165</v>
      </c>
      <c r="AD28" s="270"/>
      <c r="AE28" s="270"/>
      <c r="AF28" s="77"/>
      <c r="AG28" s="77"/>
    </row>
    <row r="29" spans="1:33" s="74" customFormat="1" x14ac:dyDescent="0.2">
      <c r="A29" s="291"/>
      <c r="B29" s="292"/>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4"/>
      <c r="AA29" s="295"/>
      <c r="AB29" s="296"/>
      <c r="AC29" s="297"/>
      <c r="AD29" s="297"/>
      <c r="AE29" s="297"/>
      <c r="AF29" s="77"/>
      <c r="AG29" s="77"/>
    </row>
    <row r="30" spans="1:33" s="74" customFormat="1" x14ac:dyDescent="0.2">
      <c r="A30" s="79"/>
      <c r="B30" s="80"/>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4"/>
      <c r="AA30" s="295"/>
      <c r="AB30" s="296"/>
      <c r="AC30" s="297"/>
      <c r="AD30" s="297"/>
      <c r="AE30" s="297"/>
      <c r="AF30" s="78"/>
      <c r="AG30" s="78"/>
    </row>
    <row r="31" spans="1:33" x14ac:dyDescent="0.2">
      <c r="A31" s="271" t="s">
        <v>128</v>
      </c>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3"/>
      <c r="AF31" s="76"/>
      <c r="AG31" s="76"/>
    </row>
    <row r="32" spans="1:33" x14ac:dyDescent="0.2">
      <c r="A32" s="274" t="s">
        <v>123</v>
      </c>
      <c r="B32" s="275"/>
      <c r="C32" s="275"/>
      <c r="D32" s="275"/>
      <c r="E32" s="275"/>
      <c r="F32" s="276"/>
      <c r="G32" s="277" t="s">
        <v>129</v>
      </c>
      <c r="H32" s="277"/>
      <c r="I32" s="277"/>
      <c r="J32" s="277"/>
      <c r="K32" s="277"/>
      <c r="L32" s="277"/>
      <c r="M32" s="277"/>
      <c r="N32" s="277" t="s">
        <v>130</v>
      </c>
      <c r="O32" s="277"/>
      <c r="P32" s="277"/>
      <c r="Q32" s="277"/>
      <c r="R32" s="277"/>
      <c r="S32" s="277"/>
      <c r="T32" s="277"/>
      <c r="U32" s="277"/>
      <c r="V32" s="277"/>
      <c r="W32" s="277"/>
      <c r="X32" s="277"/>
      <c r="Y32" s="277"/>
      <c r="Z32" s="277"/>
      <c r="AA32" s="278" t="str">
        <f>IF(OR(X5="X",U5="X"),"APOYO OFICINA ASESORA DE PLANEACIÓN","APOYO OFICINA DE CONTROL INTERNO")</f>
        <v>APOYO OFICINA DE CONTROL INTERNO</v>
      </c>
      <c r="AB32" s="278"/>
      <c r="AC32" s="278"/>
      <c r="AD32" s="278"/>
      <c r="AE32" s="278"/>
      <c r="AF32" s="76"/>
      <c r="AG32" s="76"/>
    </row>
    <row r="33" spans="1:31" ht="51" customHeight="1" x14ac:dyDescent="0.2">
      <c r="A33" s="81" t="s">
        <v>131</v>
      </c>
      <c r="B33" s="266" t="s">
        <v>167</v>
      </c>
      <c r="C33" s="277"/>
      <c r="D33" s="277"/>
      <c r="E33" s="277"/>
      <c r="F33" s="277"/>
      <c r="G33" s="81" t="s">
        <v>131</v>
      </c>
      <c r="H33" s="279" t="s">
        <v>168</v>
      </c>
      <c r="I33" s="277"/>
      <c r="J33" s="277"/>
      <c r="K33" s="277"/>
      <c r="L33" s="277"/>
      <c r="M33" s="277"/>
      <c r="N33" s="280" t="s">
        <v>131</v>
      </c>
      <c r="O33" s="281"/>
      <c r="P33" s="281"/>
      <c r="Q33" s="281"/>
      <c r="R33" s="282"/>
      <c r="S33" s="82"/>
      <c r="T33" s="82"/>
      <c r="U33" s="283" t="s">
        <v>169</v>
      </c>
      <c r="V33" s="270"/>
      <c r="W33" s="270"/>
      <c r="X33" s="270"/>
      <c r="Y33" s="270"/>
      <c r="Z33" s="270"/>
      <c r="AA33" s="81" t="s">
        <v>131</v>
      </c>
      <c r="AB33" s="284" t="s">
        <v>170</v>
      </c>
      <c r="AC33" s="285"/>
      <c r="AD33" s="285"/>
      <c r="AE33" s="286"/>
    </row>
    <row r="34" spans="1:31" x14ac:dyDescent="0.2">
      <c r="A34" s="83" t="s">
        <v>135</v>
      </c>
      <c r="B34" s="264" t="s">
        <v>165</v>
      </c>
      <c r="C34" s="264"/>
      <c r="D34" s="264"/>
      <c r="E34" s="264"/>
      <c r="F34" s="264"/>
      <c r="G34" s="83" t="s">
        <v>135</v>
      </c>
      <c r="H34" s="264" t="s">
        <v>171</v>
      </c>
      <c r="I34" s="264"/>
      <c r="J34" s="264"/>
      <c r="K34" s="264"/>
      <c r="L34" s="264"/>
      <c r="M34" s="264"/>
      <c r="N34" s="82" t="s">
        <v>135</v>
      </c>
      <c r="O34" s="82"/>
      <c r="P34" s="82"/>
      <c r="Q34" s="82"/>
      <c r="R34" s="82"/>
      <c r="S34" s="82"/>
      <c r="T34" s="82"/>
      <c r="U34" s="265" t="s">
        <v>172</v>
      </c>
      <c r="V34" s="265"/>
      <c r="W34" s="265"/>
      <c r="X34" s="265"/>
      <c r="Y34" s="265"/>
      <c r="Z34" s="265"/>
      <c r="AA34" s="83" t="s">
        <v>135</v>
      </c>
      <c r="AB34" s="265" t="s">
        <v>173</v>
      </c>
      <c r="AC34" s="265"/>
      <c r="AD34" s="265"/>
      <c r="AE34" s="265"/>
    </row>
    <row r="35" spans="1:31" x14ac:dyDescent="0.2">
      <c r="A35" s="83" t="s">
        <v>139</v>
      </c>
      <c r="B35" s="266" t="s">
        <v>174</v>
      </c>
      <c r="C35" s="266"/>
      <c r="D35" s="266"/>
      <c r="E35" s="266"/>
      <c r="F35" s="266"/>
      <c r="G35" s="83" t="s">
        <v>139</v>
      </c>
      <c r="H35" s="266" t="s">
        <v>175</v>
      </c>
      <c r="I35" s="266"/>
      <c r="J35" s="266"/>
      <c r="K35" s="266"/>
      <c r="L35" s="266"/>
      <c r="M35" s="266"/>
      <c r="N35" s="267" t="s">
        <v>139</v>
      </c>
      <c r="O35" s="268"/>
      <c r="P35" s="268"/>
      <c r="Q35" s="268"/>
      <c r="R35" s="269"/>
      <c r="S35" s="82"/>
      <c r="T35" s="82"/>
      <c r="U35" s="270" t="s">
        <v>176</v>
      </c>
      <c r="V35" s="270"/>
      <c r="W35" s="270"/>
      <c r="X35" s="270"/>
      <c r="Y35" s="270"/>
      <c r="Z35" s="270"/>
      <c r="AA35" s="83" t="s">
        <v>139</v>
      </c>
      <c r="AB35" s="270" t="s">
        <v>177</v>
      </c>
      <c r="AC35" s="270"/>
      <c r="AD35" s="270"/>
      <c r="AE35" s="270"/>
    </row>
    <row r="36" spans="1:31" x14ac:dyDescent="0.2">
      <c r="A36" s="74"/>
      <c r="B36" s="74"/>
      <c r="C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row>
  </sheetData>
  <mergeCells count="137">
    <mergeCell ref="AF6:AG9"/>
    <mergeCell ref="AF10:AG16"/>
    <mergeCell ref="AF17:AG23"/>
    <mergeCell ref="A5:B5"/>
    <mergeCell ref="C5:F5"/>
    <mergeCell ref="G5:L5"/>
    <mergeCell ref="N5:R5"/>
    <mergeCell ref="V5:W5"/>
    <mergeCell ref="AD5:AE5"/>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A1:A4"/>
    <mergeCell ref="B1:E2"/>
    <mergeCell ref="F1:AB2"/>
    <mergeCell ref="AD1:AE1"/>
    <mergeCell ref="AD2:AE2"/>
    <mergeCell ref="B3:E4"/>
    <mergeCell ref="F3:AB4"/>
    <mergeCell ref="AD3:AE3"/>
    <mergeCell ref="AD4:AE4"/>
    <mergeCell ref="N8:N9"/>
    <mergeCell ref="R8:R9"/>
    <mergeCell ref="U8:W8"/>
    <mergeCell ref="X8:X9"/>
    <mergeCell ref="Y8:AA8"/>
    <mergeCell ref="A10:A23"/>
    <mergeCell ref="B10:B16"/>
    <mergeCell ref="C10:C16"/>
    <mergeCell ref="D10:D16"/>
    <mergeCell ref="E10:E16"/>
    <mergeCell ref="F10:F16"/>
    <mergeCell ref="B17:B23"/>
    <mergeCell ref="C17:C23"/>
    <mergeCell ref="D17:D23"/>
    <mergeCell ref="E17:E23"/>
    <mergeCell ref="T17:T23"/>
    <mergeCell ref="F17:F23"/>
    <mergeCell ref="G17:G23"/>
    <mergeCell ref="H17:H23"/>
    <mergeCell ref="I17:I23"/>
    <mergeCell ref="J17:J23"/>
    <mergeCell ref="K17:K18"/>
    <mergeCell ref="G10:G16"/>
    <mergeCell ref="H10:H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K10:K11"/>
    <mergeCell ref="L10:L16"/>
    <mergeCell ref="AB10:AB16"/>
    <mergeCell ref="AC10:AC16"/>
    <mergeCell ref="I10:I16"/>
    <mergeCell ref="J10:J16"/>
    <mergeCell ref="A24:AE24"/>
    <mergeCell ref="A25:AE25"/>
    <mergeCell ref="A26:B26"/>
    <mergeCell ref="C26:Y26"/>
    <mergeCell ref="Z26:AB26"/>
    <mergeCell ref="AC26:AE26"/>
    <mergeCell ref="AA17:AA23"/>
    <mergeCell ref="AB17:AB23"/>
    <mergeCell ref="AC17:AC23"/>
    <mergeCell ref="AD17:AD23"/>
    <mergeCell ref="AE17:AE23"/>
    <mergeCell ref="K19:K23"/>
    <mergeCell ref="W19:W23"/>
    <mergeCell ref="U17:U23"/>
    <mergeCell ref="V17:V23"/>
    <mergeCell ref="W17:W18"/>
    <mergeCell ref="X17:X23"/>
    <mergeCell ref="Y17:Y23"/>
    <mergeCell ref="Z17:Z23"/>
    <mergeCell ref="L17:L23"/>
    <mergeCell ref="P17:P23"/>
    <mergeCell ref="Q17:Q23"/>
    <mergeCell ref="R17:R23"/>
    <mergeCell ref="S17:S23"/>
    <mergeCell ref="A29:B29"/>
    <mergeCell ref="C29:Y29"/>
    <mergeCell ref="Z29:AB29"/>
    <mergeCell ref="AC29:AE29"/>
    <mergeCell ref="C30:Y30"/>
    <mergeCell ref="Z30:AB30"/>
    <mergeCell ref="AC30:AE30"/>
    <mergeCell ref="A27:B27"/>
    <mergeCell ref="C27:Y27"/>
    <mergeCell ref="Z27:AB27"/>
    <mergeCell ref="AC27:AE27"/>
    <mergeCell ref="A28:B28"/>
    <mergeCell ref="C28:Y28"/>
    <mergeCell ref="Z28:AB28"/>
    <mergeCell ref="AC28:AE28"/>
    <mergeCell ref="A31:AE31"/>
    <mergeCell ref="A32:F32"/>
    <mergeCell ref="G32:M32"/>
    <mergeCell ref="N32:Z32"/>
    <mergeCell ref="AA32:AE32"/>
    <mergeCell ref="B33:F33"/>
    <mergeCell ref="H33:M33"/>
    <mergeCell ref="N33:R33"/>
    <mergeCell ref="U33:Z33"/>
    <mergeCell ref="AB33:AE33"/>
    <mergeCell ref="B34:F34"/>
    <mergeCell ref="H34:M34"/>
    <mergeCell ref="U34:Z34"/>
    <mergeCell ref="AB34:AE34"/>
    <mergeCell ref="B35:F35"/>
    <mergeCell ref="H35:M35"/>
    <mergeCell ref="N35:R35"/>
    <mergeCell ref="U35:Z35"/>
    <mergeCell ref="AB35:AE35"/>
  </mergeCells>
  <conditionalFormatting sqref="K10:K16 W10:W16">
    <cfRule type="expression" dxfId="255" priority="13">
      <formula>$K$12="BAJA"</formula>
    </cfRule>
    <cfRule type="expression" dxfId="254" priority="14">
      <formula>$K$12="MODERADA"</formula>
    </cfRule>
    <cfRule type="expression" dxfId="253" priority="15">
      <formula>$K$12="ALTA"</formula>
    </cfRule>
    <cfRule type="expression" dxfId="252" priority="16">
      <formula>$K$12="EXTREMA"</formula>
    </cfRule>
  </conditionalFormatting>
  <conditionalFormatting sqref="K17:K18">
    <cfRule type="expression" dxfId="251" priority="9">
      <formula>$K$19="BAJA"</formula>
    </cfRule>
    <cfRule type="expression" dxfId="250" priority="10">
      <formula>$K$19="MODERADA"</formula>
    </cfRule>
    <cfRule type="expression" dxfId="249" priority="11">
      <formula>$K$19="ALTA"</formula>
    </cfRule>
    <cfRule type="expression" dxfId="248" priority="12">
      <formula>$K$19="EXTREMA"</formula>
    </cfRule>
  </conditionalFormatting>
  <conditionalFormatting sqref="W17:W23">
    <cfRule type="expression" dxfId="247" priority="5">
      <formula>$W$19="MODERADA"</formula>
    </cfRule>
    <cfRule type="expression" dxfId="246" priority="6">
      <formula>$W$19="EXTREMA"</formula>
    </cfRule>
    <cfRule type="expression" dxfId="245" priority="7">
      <formula>$W$19="ALTA"</formula>
    </cfRule>
    <cfRule type="expression" dxfId="244" priority="8">
      <formula>$W$19="BAJA"</formula>
    </cfRule>
  </conditionalFormatting>
  <conditionalFormatting sqref="K19:K23">
    <cfRule type="expression" dxfId="243" priority="1">
      <formula>$K$19="BAJA"</formula>
    </cfRule>
    <cfRule type="expression" dxfId="242" priority="2">
      <formula>$K$19="MODERADA"</formula>
    </cfRule>
    <cfRule type="expression" dxfId="241" priority="3">
      <formula>$K$19="ALTA"</formula>
    </cfRule>
    <cfRule type="expression" dxfId="240" priority="4">
      <formula>$K$19="EXTREMA"</formula>
    </cfRule>
  </conditionalFormatting>
  <dataValidations count="5">
    <dataValidation type="list" allowBlank="1" showInputMessage="1" showErrorMessage="1" sqref="R10:R23">
      <formula1>#REF!</formula1>
    </dataValidation>
    <dataValidation type="list" allowBlank="1" showInputMessage="1" showErrorMessage="1" sqref="G10:G23">
      <formula1>#REF!</formula1>
    </dataValidation>
    <dataValidation type="list" allowBlank="1" showInputMessage="1" showErrorMessage="1" sqref="N10:N23">
      <formula1>#REF!</formula1>
    </dataValidation>
    <dataValidation type="list" allowBlank="1" showInputMessage="1" showErrorMessage="1" sqref="I10:I23">
      <formula1>#REF!</formula1>
    </dataValidation>
    <dataValidation type="list" allowBlank="1" showInputMessage="1" showErrorMessage="1" sqref="D10:D23">
      <formula1>#REF!</formula1>
    </dataValidation>
  </dataValidations>
  <hyperlinks>
    <hyperlink ref="H33" r:id="rId1"/>
    <hyperlink ref="U33" r:id="rId2"/>
    <hyperlink ref="AB33" r:id="rId3"/>
  </hyperlinks>
  <pageMargins left="0.7" right="0.7" top="0.75" bottom="0.75" header="0.3" footer="0.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1"/>
  <sheetViews>
    <sheetView topLeftCell="AA33" zoomScaleNormal="100" workbookViewId="0">
      <selection activeCell="AF31" sqref="AF31:AG37"/>
    </sheetView>
  </sheetViews>
  <sheetFormatPr baseColWidth="10" defaultRowHeight="12.75" x14ac:dyDescent="0.2"/>
  <cols>
    <col min="1" max="2" width="22.5703125" style="51" customWidth="1"/>
    <col min="3" max="3" width="24.85546875" style="51" customWidth="1"/>
    <col min="4" max="4" width="17.28515625" style="84" customWidth="1"/>
    <col min="5" max="5" width="16.140625" style="51" customWidth="1"/>
    <col min="6" max="6" width="23.140625" style="51" customWidth="1"/>
    <col min="7" max="7" width="22.42578125" style="51" customWidth="1"/>
    <col min="8" max="8" width="2.42578125" style="51" hidden="1" customWidth="1"/>
    <col min="9" max="9" width="18.28515625" style="51" customWidth="1"/>
    <col min="10" max="10" width="5.42578125" style="51" hidden="1" customWidth="1"/>
    <col min="11" max="11" width="17.140625" style="51" customWidth="1"/>
    <col min="12" max="12" width="20.28515625" style="51" customWidth="1"/>
    <col min="13" max="13" width="44.7109375" style="51" customWidth="1"/>
    <col min="14" max="14" width="9.5703125" style="51" customWidth="1"/>
    <col min="15" max="15" width="4" style="51" hidden="1" customWidth="1"/>
    <col min="16" max="16" width="4.7109375" style="51" hidden="1" customWidth="1"/>
    <col min="17" max="17" width="2.7109375" style="51" hidden="1" customWidth="1"/>
    <col min="18" max="18" width="12.7109375" style="51" customWidth="1"/>
    <col min="19" max="20" width="2.7109375" style="51" hidden="1" customWidth="1"/>
    <col min="21" max="21" width="18.42578125" style="51" customWidth="1"/>
    <col min="22" max="22" width="16.7109375" style="51" customWidth="1"/>
    <col min="23" max="23" width="16.42578125" style="51" customWidth="1"/>
    <col min="24" max="25" width="21.7109375" style="51" customWidth="1"/>
    <col min="26" max="26" width="31.85546875" style="51" customWidth="1"/>
    <col min="27" max="27" width="28.7109375" style="51" customWidth="1"/>
    <col min="28" max="28" width="15.85546875" style="51" customWidth="1"/>
    <col min="29" max="29" width="32.28515625" style="51" customWidth="1"/>
    <col min="30" max="30" width="19.140625" style="51" customWidth="1"/>
    <col min="31" max="31" width="16.140625" style="51" customWidth="1"/>
    <col min="32" max="16384" width="11.42578125" style="51"/>
  </cols>
  <sheetData>
    <row r="1" spans="1:33" s="43" customFormat="1" ht="21.75" customHeight="1" x14ac:dyDescent="0.25">
      <c r="A1" s="382"/>
      <c r="B1" s="384" t="s">
        <v>0</v>
      </c>
      <c r="C1" s="385"/>
      <c r="D1" s="385"/>
      <c r="E1" s="386"/>
      <c r="F1" s="384" t="s">
        <v>1</v>
      </c>
      <c r="G1" s="385"/>
      <c r="H1" s="385"/>
      <c r="I1" s="385"/>
      <c r="J1" s="385"/>
      <c r="K1" s="385"/>
      <c r="L1" s="385"/>
      <c r="M1" s="385"/>
      <c r="N1" s="385"/>
      <c r="O1" s="385"/>
      <c r="P1" s="385"/>
      <c r="Q1" s="385"/>
      <c r="R1" s="385"/>
      <c r="S1" s="385"/>
      <c r="T1" s="385"/>
      <c r="U1" s="385"/>
      <c r="V1" s="385"/>
      <c r="W1" s="385"/>
      <c r="X1" s="385"/>
      <c r="Y1" s="385"/>
      <c r="Z1" s="385"/>
      <c r="AA1" s="385"/>
      <c r="AB1" s="386"/>
      <c r="AC1" s="42" t="s">
        <v>2</v>
      </c>
      <c r="AD1" s="311" t="s">
        <v>3</v>
      </c>
      <c r="AE1" s="313"/>
    </row>
    <row r="2" spans="1:33" s="43" customFormat="1" ht="21.75" customHeight="1" x14ac:dyDescent="0.25">
      <c r="A2" s="383"/>
      <c r="B2" s="387"/>
      <c r="C2" s="388"/>
      <c r="D2" s="388"/>
      <c r="E2" s="389"/>
      <c r="F2" s="387"/>
      <c r="G2" s="388"/>
      <c r="H2" s="388"/>
      <c r="I2" s="388"/>
      <c r="J2" s="388"/>
      <c r="K2" s="388"/>
      <c r="L2" s="388"/>
      <c r="M2" s="388"/>
      <c r="N2" s="388"/>
      <c r="O2" s="388"/>
      <c r="P2" s="388"/>
      <c r="Q2" s="388"/>
      <c r="R2" s="388"/>
      <c r="S2" s="388"/>
      <c r="T2" s="388"/>
      <c r="U2" s="388"/>
      <c r="V2" s="388"/>
      <c r="W2" s="388"/>
      <c r="X2" s="388"/>
      <c r="Y2" s="388"/>
      <c r="Z2" s="388"/>
      <c r="AA2" s="388"/>
      <c r="AB2" s="389"/>
      <c r="AC2" s="44" t="s">
        <v>7</v>
      </c>
      <c r="AD2" s="390" t="s">
        <v>8</v>
      </c>
      <c r="AE2" s="391"/>
    </row>
    <row r="3" spans="1:33" s="43" customFormat="1" ht="21.75" customHeight="1" x14ac:dyDescent="0.25">
      <c r="A3" s="383"/>
      <c r="B3" s="384" t="s">
        <v>13</v>
      </c>
      <c r="C3" s="385"/>
      <c r="D3" s="385"/>
      <c r="E3" s="386"/>
      <c r="F3" s="384" t="s">
        <v>14</v>
      </c>
      <c r="G3" s="385"/>
      <c r="H3" s="385"/>
      <c r="I3" s="385"/>
      <c r="J3" s="385"/>
      <c r="K3" s="385"/>
      <c r="L3" s="385"/>
      <c r="M3" s="385"/>
      <c r="N3" s="385"/>
      <c r="O3" s="385"/>
      <c r="P3" s="385"/>
      <c r="Q3" s="385"/>
      <c r="R3" s="385"/>
      <c r="S3" s="385"/>
      <c r="T3" s="385"/>
      <c r="U3" s="385"/>
      <c r="V3" s="385"/>
      <c r="W3" s="385"/>
      <c r="X3" s="385"/>
      <c r="Y3" s="385"/>
      <c r="Z3" s="385"/>
      <c r="AA3" s="385"/>
      <c r="AB3" s="386"/>
      <c r="AC3" s="42" t="s">
        <v>15</v>
      </c>
      <c r="AD3" s="311"/>
      <c r="AE3" s="313"/>
    </row>
    <row r="4" spans="1:33" s="43" customFormat="1" ht="21.75" customHeight="1" x14ac:dyDescent="0.25">
      <c r="A4" s="383"/>
      <c r="B4" s="387"/>
      <c r="C4" s="388"/>
      <c r="D4" s="388"/>
      <c r="E4" s="389"/>
      <c r="F4" s="387"/>
      <c r="G4" s="388"/>
      <c r="H4" s="388"/>
      <c r="I4" s="388"/>
      <c r="J4" s="388"/>
      <c r="K4" s="388"/>
      <c r="L4" s="388"/>
      <c r="M4" s="388"/>
      <c r="N4" s="388"/>
      <c r="O4" s="388"/>
      <c r="P4" s="388"/>
      <c r="Q4" s="388"/>
      <c r="R4" s="388"/>
      <c r="S4" s="388"/>
      <c r="T4" s="388"/>
      <c r="U4" s="388"/>
      <c r="V4" s="388"/>
      <c r="W4" s="388"/>
      <c r="X4" s="388"/>
      <c r="Y4" s="388"/>
      <c r="Z4" s="388"/>
      <c r="AA4" s="388"/>
      <c r="AB4" s="389"/>
      <c r="AC4" s="42" t="s">
        <v>19</v>
      </c>
      <c r="AD4" s="392">
        <v>43465</v>
      </c>
      <c r="AE4" s="313"/>
    </row>
    <row r="5" spans="1:33" ht="24.75" customHeight="1" x14ac:dyDescent="0.2">
      <c r="A5" s="405" t="s">
        <v>23</v>
      </c>
      <c r="B5" s="405"/>
      <c r="C5" s="406">
        <v>43592</v>
      </c>
      <c r="D5" s="407"/>
      <c r="E5" s="407"/>
      <c r="F5" s="407"/>
      <c r="G5" s="408"/>
      <c r="H5" s="409"/>
      <c r="I5" s="409"/>
      <c r="J5" s="409"/>
      <c r="K5" s="409"/>
      <c r="L5" s="409"/>
      <c r="M5" s="45" t="s">
        <v>24</v>
      </c>
      <c r="N5" s="410" t="s">
        <v>25</v>
      </c>
      <c r="O5" s="410"/>
      <c r="P5" s="410"/>
      <c r="Q5" s="410"/>
      <c r="R5" s="410"/>
      <c r="S5" s="46"/>
      <c r="T5" s="46"/>
      <c r="U5" s="47"/>
      <c r="V5" s="411" t="s">
        <v>26</v>
      </c>
      <c r="W5" s="412"/>
      <c r="X5" s="42"/>
      <c r="Y5" s="48" t="s">
        <v>27</v>
      </c>
      <c r="Z5" s="42" t="s">
        <v>28</v>
      </c>
      <c r="AA5" s="48" t="s">
        <v>29</v>
      </c>
      <c r="AB5" s="49"/>
      <c r="AC5" s="50" t="s">
        <v>30</v>
      </c>
      <c r="AD5" s="413"/>
      <c r="AE5" s="414"/>
    </row>
    <row r="6" spans="1:33" x14ac:dyDescent="0.2">
      <c r="A6" s="415" t="s">
        <v>32</v>
      </c>
      <c r="B6" s="415"/>
      <c r="C6" s="415"/>
      <c r="D6" s="415"/>
      <c r="E6" s="415"/>
      <c r="F6" s="415"/>
      <c r="G6" s="416" t="s">
        <v>33</v>
      </c>
      <c r="H6" s="417"/>
      <c r="I6" s="417"/>
      <c r="J6" s="417"/>
      <c r="K6" s="417"/>
      <c r="L6" s="417"/>
      <c r="M6" s="417"/>
      <c r="N6" s="417"/>
      <c r="O6" s="417"/>
      <c r="P6" s="417"/>
      <c r="Q6" s="417"/>
      <c r="R6" s="417"/>
      <c r="S6" s="417"/>
      <c r="T6" s="417"/>
      <c r="U6" s="417"/>
      <c r="V6" s="417"/>
      <c r="W6" s="417"/>
      <c r="X6" s="417"/>
      <c r="Y6" s="417"/>
      <c r="Z6" s="417"/>
      <c r="AA6" s="418"/>
      <c r="AB6" s="419" t="s">
        <v>34</v>
      </c>
      <c r="AC6" s="393" t="s">
        <v>35</v>
      </c>
      <c r="AD6" s="422"/>
      <c r="AE6" s="394"/>
      <c r="AF6" s="470" t="s">
        <v>454</v>
      </c>
      <c r="AG6" s="471"/>
    </row>
    <row r="7" spans="1:33" s="52" customFormat="1" ht="14.25" customHeight="1" x14ac:dyDescent="0.2">
      <c r="A7" s="425" t="s">
        <v>37</v>
      </c>
      <c r="B7" s="426" t="s">
        <v>38</v>
      </c>
      <c r="C7" s="425" t="s">
        <v>39</v>
      </c>
      <c r="D7" s="425" t="s">
        <v>4</v>
      </c>
      <c r="E7" s="425" t="s">
        <v>40</v>
      </c>
      <c r="F7" s="410" t="s">
        <v>41</v>
      </c>
      <c r="G7" s="430" t="s">
        <v>42</v>
      </c>
      <c r="H7" s="430"/>
      <c r="I7" s="430"/>
      <c r="J7" s="430"/>
      <c r="K7" s="430"/>
      <c r="L7" s="431" t="s">
        <v>43</v>
      </c>
      <c r="M7" s="434" t="s">
        <v>44</v>
      </c>
      <c r="N7" s="434"/>
      <c r="O7" s="434"/>
      <c r="P7" s="434"/>
      <c r="Q7" s="434"/>
      <c r="R7" s="434"/>
      <c r="S7" s="434"/>
      <c r="T7" s="434"/>
      <c r="U7" s="434"/>
      <c r="V7" s="434"/>
      <c r="W7" s="434"/>
      <c r="X7" s="434"/>
      <c r="Y7" s="434"/>
      <c r="Z7" s="434"/>
      <c r="AA7" s="434"/>
      <c r="AB7" s="420"/>
      <c r="AC7" s="395"/>
      <c r="AD7" s="423"/>
      <c r="AE7" s="396"/>
      <c r="AF7" s="472"/>
      <c r="AG7" s="473"/>
    </row>
    <row r="8" spans="1:33" s="52" customFormat="1" ht="20.25" customHeight="1" x14ac:dyDescent="0.2">
      <c r="A8" s="425"/>
      <c r="B8" s="427"/>
      <c r="C8" s="425"/>
      <c r="D8" s="425"/>
      <c r="E8" s="425"/>
      <c r="F8" s="410"/>
      <c r="G8" s="435" t="s">
        <v>45</v>
      </c>
      <c r="H8" s="435"/>
      <c r="I8" s="435"/>
      <c r="J8" s="435"/>
      <c r="K8" s="435"/>
      <c r="L8" s="432"/>
      <c r="M8" s="354" t="s">
        <v>46</v>
      </c>
      <c r="N8" s="354" t="s">
        <v>47</v>
      </c>
      <c r="O8" s="53"/>
      <c r="P8" s="54"/>
      <c r="Q8" s="54"/>
      <c r="R8" s="356" t="s">
        <v>48</v>
      </c>
      <c r="S8" s="55"/>
      <c r="T8" s="55"/>
      <c r="U8" s="358" t="s">
        <v>49</v>
      </c>
      <c r="V8" s="359"/>
      <c r="W8" s="360"/>
      <c r="X8" s="361" t="s">
        <v>50</v>
      </c>
      <c r="Y8" s="363" t="s">
        <v>51</v>
      </c>
      <c r="Z8" s="363"/>
      <c r="AA8" s="363"/>
      <c r="AB8" s="420"/>
      <c r="AC8" s="397"/>
      <c r="AD8" s="424"/>
      <c r="AE8" s="398"/>
      <c r="AF8" s="472"/>
      <c r="AG8" s="473"/>
    </row>
    <row r="9" spans="1:33" s="52" customFormat="1" ht="47.25" customHeight="1" x14ac:dyDescent="0.2">
      <c r="A9" s="426"/>
      <c r="B9" s="428"/>
      <c r="C9" s="426"/>
      <c r="D9" s="426"/>
      <c r="E9" s="426"/>
      <c r="F9" s="429"/>
      <c r="G9" s="56" t="s">
        <v>6</v>
      </c>
      <c r="H9" s="57" t="s">
        <v>52</v>
      </c>
      <c r="I9" s="56" t="s">
        <v>5</v>
      </c>
      <c r="J9" s="57" t="s">
        <v>53</v>
      </c>
      <c r="K9" s="58" t="s">
        <v>54</v>
      </c>
      <c r="L9" s="433"/>
      <c r="M9" s="355"/>
      <c r="N9" s="355"/>
      <c r="O9" s="59"/>
      <c r="P9" s="59"/>
      <c r="Q9" s="59"/>
      <c r="R9" s="357"/>
      <c r="S9" s="60"/>
      <c r="T9" s="60"/>
      <c r="U9" s="61" t="s">
        <v>6</v>
      </c>
      <c r="V9" s="62" t="s">
        <v>5</v>
      </c>
      <c r="W9" s="61" t="s">
        <v>54</v>
      </c>
      <c r="X9" s="362"/>
      <c r="Y9" s="63" t="s">
        <v>55</v>
      </c>
      <c r="Z9" s="64" t="s">
        <v>56</v>
      </c>
      <c r="AA9" s="64" t="s">
        <v>57</v>
      </c>
      <c r="AB9" s="421"/>
      <c r="AC9" s="65" t="s">
        <v>56</v>
      </c>
      <c r="AD9" s="65" t="s">
        <v>58</v>
      </c>
      <c r="AE9" s="66" t="s">
        <v>59</v>
      </c>
      <c r="AF9" s="474"/>
      <c r="AG9" s="475"/>
    </row>
    <row r="10" spans="1:33" ht="49.5" customHeight="1" x14ac:dyDescent="0.2">
      <c r="A10" s="459" t="s">
        <v>178</v>
      </c>
      <c r="B10" s="381" t="s">
        <v>179</v>
      </c>
      <c r="C10" s="467" t="s">
        <v>180</v>
      </c>
      <c r="D10" s="300" t="s">
        <v>20</v>
      </c>
      <c r="E10" s="300" t="s">
        <v>181</v>
      </c>
      <c r="F10" s="374" t="s">
        <v>182</v>
      </c>
      <c r="G10" s="381" t="s">
        <v>22</v>
      </c>
      <c r="H10" s="370" t="str">
        <f>IF(G10="(1) RARA VEZ","1", IF(G10="(2) IMPROBABLE","2",IF(G10="(3) POSIBLE","3",IF(G10="(4) PROBABLE","4",IF(G10="(5) CASI SEGURO","5","")))))</f>
        <v>3</v>
      </c>
      <c r="I10" s="303" t="s">
        <v>21</v>
      </c>
      <c r="J10" s="305" t="str">
        <f>IF(I10="(1) INSIGNIFICANTE","1",IF(I10="(2) MENOR","2",IF(I10="(3) MODERADO","3",IF(I10="(4) MAYOR","4",IF(I10="(5) CATASTRÓFICO","5","")))))</f>
        <v>3</v>
      </c>
      <c r="K10" s="277">
        <f>+H10*J10</f>
        <v>9</v>
      </c>
      <c r="L10" s="462" t="s">
        <v>183</v>
      </c>
      <c r="M10" s="67" t="s">
        <v>66</v>
      </c>
      <c r="N10" s="68" t="s">
        <v>9</v>
      </c>
      <c r="O10" s="69">
        <f>IF(N10="SÍ",15,"0")</f>
        <v>15</v>
      </c>
      <c r="P10" s="344">
        <f>SUM(O10:O16)</f>
        <v>85</v>
      </c>
      <c r="Q10" s="289">
        <f>IF(AND(P10&gt;=0,P10&lt;=50),0,IF(AND(P10&gt;50,P10&lt;=75),1,IF(AND(P10&gt;75,P10&lt;=100),2,"REVISAR")))</f>
        <v>2</v>
      </c>
      <c r="R10" s="287" t="s">
        <v>6</v>
      </c>
      <c r="S10" s="289">
        <f>IF(R10="PROBABILIDAD",H10-Q10,J10-Q10)</f>
        <v>1</v>
      </c>
      <c r="T10" s="350">
        <f>IF($S10&lt;=0,1,$S10)</f>
        <v>1</v>
      </c>
      <c r="U10" s="328" t="e">
        <f>IF(AND($R10="PROBABILIDAD",$T10=1),#REF!,IF(AND(R10="PROBABILIDAD",$T10=2),#REF!,IF(AND($R10="PROBABILIDAD",$T10=3),#REF!,IF(AND($R10="PROBABILIDAD",$T10=4),#REF!,IF(AND($R10="PROBABILIDAD",$T10=5),#REF!,$G10)))))</f>
        <v>#REF!</v>
      </c>
      <c r="V10" s="331" t="str">
        <f>IF(AND($R10="IMPACTO",$T10=1),#REF!,IF(AND(R10="IMPACTO",$T10=2),#REF!,IF(AND($R10="IMPACTO",$T10=3),#REF!,IF(AND($R10="IMPACTO",$T10=4),#REF!,IF(AND($R10="IMPACTO",$T10=5),#REF!,I10)))))</f>
        <v>(3) MODERADO</v>
      </c>
      <c r="W10" s="277">
        <f>IF(R10="PROBABILIDAD",T10*J10,T10*H10)</f>
        <v>3</v>
      </c>
      <c r="X10" s="454" t="s">
        <v>184</v>
      </c>
      <c r="Y10" s="456">
        <v>43739</v>
      </c>
      <c r="Z10" s="454" t="s">
        <v>185</v>
      </c>
      <c r="AA10" s="454" t="s">
        <v>186</v>
      </c>
      <c r="AB10" s="449">
        <v>43592</v>
      </c>
      <c r="AC10" s="468" t="s">
        <v>187</v>
      </c>
      <c r="AD10" s="314" t="s">
        <v>188</v>
      </c>
      <c r="AE10" s="367" t="s">
        <v>189</v>
      </c>
      <c r="AF10" s="399" t="s">
        <v>459</v>
      </c>
      <c r="AG10" s="400"/>
    </row>
    <row r="11" spans="1:33" ht="46.5" customHeight="1" x14ac:dyDescent="0.2">
      <c r="A11" s="459"/>
      <c r="B11" s="381"/>
      <c r="C11" s="375"/>
      <c r="D11" s="270"/>
      <c r="E11" s="300"/>
      <c r="F11" s="375"/>
      <c r="G11" s="381"/>
      <c r="H11" s="317"/>
      <c r="I11" s="303"/>
      <c r="J11" s="305"/>
      <c r="K11" s="277"/>
      <c r="L11" s="463"/>
      <c r="M11" s="70" t="s">
        <v>73</v>
      </c>
      <c r="N11" s="68" t="s">
        <v>9</v>
      </c>
      <c r="O11" s="71">
        <f>IF(N11="SÍ",5,"0")</f>
        <v>5</v>
      </c>
      <c r="P11" s="345"/>
      <c r="Q11" s="290"/>
      <c r="R11" s="288"/>
      <c r="S11" s="290"/>
      <c r="T11" s="351"/>
      <c r="U11" s="329"/>
      <c r="V11" s="332"/>
      <c r="W11" s="277"/>
      <c r="X11" s="455"/>
      <c r="Y11" s="270"/>
      <c r="Z11" s="455"/>
      <c r="AA11" s="455"/>
      <c r="AB11" s="270"/>
      <c r="AC11" s="469"/>
      <c r="AD11" s="349"/>
      <c r="AE11" s="465"/>
      <c r="AF11" s="401"/>
      <c r="AG11" s="402"/>
    </row>
    <row r="12" spans="1:33" ht="33" customHeight="1" x14ac:dyDescent="0.2">
      <c r="A12" s="459"/>
      <c r="B12" s="381"/>
      <c r="C12" s="375"/>
      <c r="D12" s="270"/>
      <c r="E12" s="300"/>
      <c r="F12" s="375"/>
      <c r="G12" s="381"/>
      <c r="H12" s="317"/>
      <c r="I12" s="303"/>
      <c r="J12" s="305"/>
      <c r="K12" s="264"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463"/>
      <c r="M12" s="72" t="s">
        <v>74</v>
      </c>
      <c r="N12" s="68" t="s">
        <v>16</v>
      </c>
      <c r="O12" s="71" t="str">
        <f>IF(N12="SÍ",15,"0")</f>
        <v>0</v>
      </c>
      <c r="P12" s="345"/>
      <c r="Q12" s="290"/>
      <c r="R12" s="288"/>
      <c r="S12" s="290"/>
      <c r="T12" s="351"/>
      <c r="U12" s="329"/>
      <c r="V12" s="332"/>
      <c r="W12" s="264" t="e">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#REF!</v>
      </c>
      <c r="X12" s="455"/>
      <c r="Y12" s="270"/>
      <c r="Z12" s="455"/>
      <c r="AA12" s="455"/>
      <c r="AB12" s="270"/>
      <c r="AC12" s="469"/>
      <c r="AD12" s="349"/>
      <c r="AE12" s="465"/>
      <c r="AF12" s="401"/>
      <c r="AG12" s="402"/>
    </row>
    <row r="13" spans="1:33" ht="26.25" customHeight="1" x14ac:dyDescent="0.2">
      <c r="A13" s="459"/>
      <c r="B13" s="381"/>
      <c r="C13" s="375"/>
      <c r="D13" s="270"/>
      <c r="E13" s="300"/>
      <c r="F13" s="375"/>
      <c r="G13" s="381"/>
      <c r="H13" s="317"/>
      <c r="I13" s="303"/>
      <c r="J13" s="305"/>
      <c r="K13" s="264"/>
      <c r="L13" s="463"/>
      <c r="M13" s="72" t="s">
        <v>75</v>
      </c>
      <c r="N13" s="68" t="s">
        <v>9</v>
      </c>
      <c r="O13" s="71">
        <f>IF(N13="SÍ",10,"0")</f>
        <v>10</v>
      </c>
      <c r="P13" s="345"/>
      <c r="Q13" s="290"/>
      <c r="R13" s="288"/>
      <c r="S13" s="290"/>
      <c r="T13" s="351"/>
      <c r="U13" s="329"/>
      <c r="V13" s="332"/>
      <c r="W13" s="264"/>
      <c r="X13" s="455"/>
      <c r="Y13" s="270"/>
      <c r="Z13" s="455"/>
      <c r="AA13" s="455"/>
      <c r="AB13" s="270"/>
      <c r="AC13" s="469"/>
      <c r="AD13" s="349"/>
      <c r="AE13" s="465"/>
      <c r="AF13" s="401"/>
      <c r="AG13" s="402"/>
    </row>
    <row r="14" spans="1:33" ht="40.5" customHeight="1" x14ac:dyDescent="0.2">
      <c r="A14" s="459"/>
      <c r="B14" s="381"/>
      <c r="C14" s="375"/>
      <c r="D14" s="270"/>
      <c r="E14" s="300"/>
      <c r="F14" s="375"/>
      <c r="G14" s="381"/>
      <c r="H14" s="317"/>
      <c r="I14" s="303"/>
      <c r="J14" s="305"/>
      <c r="K14" s="264"/>
      <c r="L14" s="463"/>
      <c r="M14" s="70" t="s">
        <v>76</v>
      </c>
      <c r="N14" s="68" t="s">
        <v>9</v>
      </c>
      <c r="O14" s="71">
        <f>IF(N14="SÍ",15,"0")</f>
        <v>15</v>
      </c>
      <c r="P14" s="345"/>
      <c r="Q14" s="290"/>
      <c r="R14" s="288"/>
      <c r="S14" s="290"/>
      <c r="T14" s="351"/>
      <c r="U14" s="329"/>
      <c r="V14" s="332"/>
      <c r="W14" s="264"/>
      <c r="X14" s="455"/>
      <c r="Y14" s="270"/>
      <c r="Z14" s="455"/>
      <c r="AA14" s="455"/>
      <c r="AB14" s="270"/>
      <c r="AC14" s="469"/>
      <c r="AD14" s="349"/>
      <c r="AE14" s="465"/>
      <c r="AF14" s="401"/>
      <c r="AG14" s="402"/>
    </row>
    <row r="15" spans="1:33" ht="40.5" customHeight="1" x14ac:dyDescent="0.2">
      <c r="A15" s="459"/>
      <c r="B15" s="381"/>
      <c r="C15" s="375"/>
      <c r="D15" s="270"/>
      <c r="E15" s="300"/>
      <c r="F15" s="375"/>
      <c r="G15" s="381"/>
      <c r="H15" s="317"/>
      <c r="I15" s="303"/>
      <c r="J15" s="305"/>
      <c r="K15" s="264"/>
      <c r="L15" s="463"/>
      <c r="M15" s="70" t="s">
        <v>77</v>
      </c>
      <c r="N15" s="68" t="s">
        <v>9</v>
      </c>
      <c r="O15" s="71">
        <f>IF(N15="SÍ",10,"0")</f>
        <v>10</v>
      </c>
      <c r="P15" s="345"/>
      <c r="Q15" s="290"/>
      <c r="R15" s="288"/>
      <c r="S15" s="290"/>
      <c r="T15" s="351"/>
      <c r="U15" s="329"/>
      <c r="V15" s="332"/>
      <c r="W15" s="264"/>
      <c r="X15" s="455"/>
      <c r="Y15" s="270"/>
      <c r="Z15" s="455"/>
      <c r="AA15" s="455"/>
      <c r="AB15" s="270"/>
      <c r="AC15" s="469"/>
      <c r="AD15" s="349"/>
      <c r="AE15" s="465"/>
      <c r="AF15" s="401"/>
      <c r="AG15" s="402"/>
    </row>
    <row r="16" spans="1:33" ht="40.5" customHeight="1" x14ac:dyDescent="0.2">
      <c r="A16" s="459"/>
      <c r="B16" s="381"/>
      <c r="C16" s="376"/>
      <c r="D16" s="370"/>
      <c r="E16" s="322"/>
      <c r="F16" s="376"/>
      <c r="G16" s="341"/>
      <c r="H16" s="318"/>
      <c r="I16" s="304"/>
      <c r="J16" s="305"/>
      <c r="K16" s="327"/>
      <c r="L16" s="463"/>
      <c r="M16" s="73" t="s">
        <v>78</v>
      </c>
      <c r="N16" s="68" t="s">
        <v>9</v>
      </c>
      <c r="O16" s="71">
        <f>IF(N16="SÍ",30,"0")</f>
        <v>30</v>
      </c>
      <c r="P16" s="345"/>
      <c r="Q16" s="290"/>
      <c r="R16" s="288"/>
      <c r="S16" s="290"/>
      <c r="T16" s="351"/>
      <c r="U16" s="330"/>
      <c r="V16" s="333"/>
      <c r="W16" s="327"/>
      <c r="X16" s="455"/>
      <c r="Y16" s="270"/>
      <c r="Z16" s="455"/>
      <c r="AA16" s="455"/>
      <c r="AB16" s="270"/>
      <c r="AC16" s="469"/>
      <c r="AD16" s="349"/>
      <c r="AE16" s="465"/>
      <c r="AF16" s="403"/>
      <c r="AG16" s="404"/>
    </row>
    <row r="17" spans="1:33" ht="50.25" customHeight="1" x14ac:dyDescent="0.2">
      <c r="A17" s="459" t="s">
        <v>178</v>
      </c>
      <c r="B17" s="381" t="s">
        <v>179</v>
      </c>
      <c r="C17" s="374" t="s">
        <v>190</v>
      </c>
      <c r="D17" s="300" t="s">
        <v>20</v>
      </c>
      <c r="E17" s="300" t="s">
        <v>191</v>
      </c>
      <c r="F17" s="374" t="s">
        <v>192</v>
      </c>
      <c r="G17" s="381" t="s">
        <v>22</v>
      </c>
      <c r="H17" s="370" t="str">
        <f>IF(G17="(1) RARA VEZ","1", IF(G17="(2) IMPROBABLE","2",IF(G17="(3) POSIBLE","3",IF(G17="(4) PROBABLE","4",IF(G17="(5) CASI SEGURO","5","")))))</f>
        <v>3</v>
      </c>
      <c r="I17" s="303" t="s">
        <v>17</v>
      </c>
      <c r="J17" s="305" t="str">
        <f>IF(I17="(1) INSIGNIFICANTE","1",IF(I17="(2) MENOR","2",IF(I17="(3) MODERADO","3",IF(I17="(4) MAYOR","4",IF(I17="(5) CATASTRÓFICO","5","")))))</f>
        <v>2</v>
      </c>
      <c r="K17" s="277">
        <f>+H17*J17</f>
        <v>6</v>
      </c>
      <c r="L17" s="462" t="s">
        <v>193</v>
      </c>
      <c r="M17" s="67" t="s">
        <v>66</v>
      </c>
      <c r="N17" s="68" t="s">
        <v>9</v>
      </c>
      <c r="O17" s="69">
        <f>IF(N17="SÍ",15,"0")</f>
        <v>15</v>
      </c>
      <c r="P17" s="344">
        <f>SUM(O17:O23)</f>
        <v>85</v>
      </c>
      <c r="Q17" s="289">
        <f>IF(AND(P17&gt;=0,P17&lt;=50),0,IF(AND(P17&gt;50,P17&lt;=75),1,IF(AND(P17&gt;75,P17&lt;=100),2,"REVISAR")))</f>
        <v>2</v>
      </c>
      <c r="R17" s="287" t="s">
        <v>6</v>
      </c>
      <c r="S17" s="289">
        <f>IF(R17="PROBABILIDAD",H17-Q17,J17-Q17)</f>
        <v>1</v>
      </c>
      <c r="T17" s="350">
        <f>IF($S17&lt;=0,1,$S17)</f>
        <v>1</v>
      </c>
      <c r="U17" s="328" t="e">
        <f>IF(AND($R17="PROBABILIDAD",$T17=1),#REF!,IF(AND(R17="PROBABILIDAD",$T17=2),#REF!,IF(AND($R17="PROBABILIDAD",$T17=3),#REF!,IF(AND($R17="PROBABILIDAD",$T17=4),#REF!,IF(AND($R17="PROBABILIDAD",$T17=5),#REF!,$G17)))))</f>
        <v>#REF!</v>
      </c>
      <c r="V17" s="331" t="str">
        <f>IF(AND($R17="IMPACTO",$T17=1),#REF!,IF(AND(R17="IMPACTO",$T17=2),#REF!,IF(AND($R17="IMPACTO",$T17=3),#REF!,IF(AND($R17="IMPACTO",$T17=4),#REF!,IF(AND($R17="IMPACTO",$T17=5),#REF!,I17)))))</f>
        <v>(2) MENOR</v>
      </c>
      <c r="W17" s="334">
        <f>IF(R17="PROBABILIDAD",T17*J17,T17*H17)</f>
        <v>2</v>
      </c>
      <c r="X17" s="454" t="s">
        <v>194</v>
      </c>
      <c r="Y17" s="456">
        <v>43739</v>
      </c>
      <c r="Z17" s="454" t="s">
        <v>195</v>
      </c>
      <c r="AA17" s="454" t="s">
        <v>196</v>
      </c>
      <c r="AB17" s="449">
        <v>43592</v>
      </c>
      <c r="AC17" s="460" t="s">
        <v>197</v>
      </c>
      <c r="AD17" s="314" t="s">
        <v>188</v>
      </c>
      <c r="AE17" s="367" t="s">
        <v>198</v>
      </c>
      <c r="AF17" s="399" t="s">
        <v>460</v>
      </c>
      <c r="AG17" s="400"/>
    </row>
    <row r="18" spans="1:33" ht="48" customHeight="1" x14ac:dyDescent="0.2">
      <c r="A18" s="459"/>
      <c r="B18" s="381"/>
      <c r="C18" s="375"/>
      <c r="D18" s="270"/>
      <c r="E18" s="300"/>
      <c r="F18" s="375"/>
      <c r="G18" s="381"/>
      <c r="H18" s="317"/>
      <c r="I18" s="303"/>
      <c r="J18" s="305"/>
      <c r="K18" s="277"/>
      <c r="L18" s="463"/>
      <c r="M18" s="70" t="s">
        <v>73</v>
      </c>
      <c r="N18" s="68" t="s">
        <v>9</v>
      </c>
      <c r="O18" s="71">
        <f>IF(N18="SÍ",5,"0")</f>
        <v>5</v>
      </c>
      <c r="P18" s="345"/>
      <c r="Q18" s="290"/>
      <c r="R18" s="288"/>
      <c r="S18" s="290"/>
      <c r="T18" s="351"/>
      <c r="U18" s="329"/>
      <c r="V18" s="332"/>
      <c r="W18" s="277"/>
      <c r="X18" s="466"/>
      <c r="Y18" s="270"/>
      <c r="Z18" s="455"/>
      <c r="AA18" s="455"/>
      <c r="AB18" s="270"/>
      <c r="AC18" s="464"/>
      <c r="AD18" s="349"/>
      <c r="AE18" s="465"/>
      <c r="AF18" s="401"/>
      <c r="AG18" s="402"/>
    </row>
    <row r="19" spans="1:33" ht="33" customHeight="1" x14ac:dyDescent="0.2">
      <c r="A19" s="459"/>
      <c r="B19" s="381"/>
      <c r="C19" s="375"/>
      <c r="D19" s="270"/>
      <c r="E19" s="300"/>
      <c r="F19" s="375"/>
      <c r="G19" s="381"/>
      <c r="H19" s="317"/>
      <c r="I19" s="303"/>
      <c r="J19" s="305"/>
      <c r="K19" s="264"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MODERADA</v>
      </c>
      <c r="L19" s="463"/>
      <c r="M19" s="72" t="s">
        <v>74</v>
      </c>
      <c r="N19" s="68" t="s">
        <v>16</v>
      </c>
      <c r="O19" s="71" t="str">
        <f>IF(N19="SÍ",15,"0")</f>
        <v>0</v>
      </c>
      <c r="P19" s="345"/>
      <c r="Q19" s="290"/>
      <c r="R19" s="288"/>
      <c r="S19" s="290"/>
      <c r="T19" s="351"/>
      <c r="U19" s="329"/>
      <c r="V19" s="332"/>
      <c r="W19" s="264" t="e">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#REF!</v>
      </c>
      <c r="X19" s="466"/>
      <c r="Y19" s="270"/>
      <c r="Z19" s="455"/>
      <c r="AA19" s="455"/>
      <c r="AB19" s="270"/>
      <c r="AC19" s="464"/>
      <c r="AD19" s="349"/>
      <c r="AE19" s="465"/>
      <c r="AF19" s="401"/>
      <c r="AG19" s="402"/>
    </row>
    <row r="20" spans="1:33" ht="26.25" customHeight="1" x14ac:dyDescent="0.2">
      <c r="A20" s="459"/>
      <c r="B20" s="381"/>
      <c r="C20" s="375"/>
      <c r="D20" s="270"/>
      <c r="E20" s="300"/>
      <c r="F20" s="375"/>
      <c r="G20" s="381"/>
      <c r="H20" s="317"/>
      <c r="I20" s="303"/>
      <c r="J20" s="305"/>
      <c r="K20" s="264"/>
      <c r="L20" s="463"/>
      <c r="M20" s="72" t="s">
        <v>75</v>
      </c>
      <c r="N20" s="68" t="s">
        <v>9</v>
      </c>
      <c r="O20" s="71">
        <f>IF(N20="SÍ",10,"0")</f>
        <v>10</v>
      </c>
      <c r="P20" s="345"/>
      <c r="Q20" s="290"/>
      <c r="R20" s="288"/>
      <c r="S20" s="290"/>
      <c r="T20" s="351"/>
      <c r="U20" s="329"/>
      <c r="V20" s="332"/>
      <c r="W20" s="264"/>
      <c r="X20" s="466"/>
      <c r="Y20" s="270"/>
      <c r="Z20" s="455"/>
      <c r="AA20" s="455"/>
      <c r="AB20" s="270"/>
      <c r="AC20" s="464"/>
      <c r="AD20" s="349"/>
      <c r="AE20" s="465"/>
      <c r="AF20" s="401"/>
      <c r="AG20" s="402"/>
    </row>
    <row r="21" spans="1:33" ht="45" customHeight="1" x14ac:dyDescent="0.2">
      <c r="A21" s="459"/>
      <c r="B21" s="381"/>
      <c r="C21" s="375"/>
      <c r="D21" s="270"/>
      <c r="E21" s="300"/>
      <c r="F21" s="375"/>
      <c r="G21" s="381"/>
      <c r="H21" s="317"/>
      <c r="I21" s="303"/>
      <c r="J21" s="305"/>
      <c r="K21" s="264"/>
      <c r="L21" s="463"/>
      <c r="M21" s="70" t="s">
        <v>76</v>
      </c>
      <c r="N21" s="68" t="s">
        <v>9</v>
      </c>
      <c r="O21" s="71">
        <f>IF(N21="SÍ",15,"0")</f>
        <v>15</v>
      </c>
      <c r="P21" s="345"/>
      <c r="Q21" s="290"/>
      <c r="R21" s="288"/>
      <c r="S21" s="290"/>
      <c r="T21" s="351"/>
      <c r="U21" s="329"/>
      <c r="V21" s="332"/>
      <c r="W21" s="264"/>
      <c r="X21" s="466"/>
      <c r="Y21" s="270"/>
      <c r="Z21" s="455"/>
      <c r="AA21" s="455"/>
      <c r="AB21" s="270"/>
      <c r="AC21" s="464"/>
      <c r="AD21" s="349"/>
      <c r="AE21" s="465"/>
      <c r="AF21" s="401"/>
      <c r="AG21" s="402"/>
    </row>
    <row r="22" spans="1:33" ht="51" customHeight="1" x14ac:dyDescent="0.2">
      <c r="A22" s="459"/>
      <c r="B22" s="381"/>
      <c r="C22" s="375"/>
      <c r="D22" s="270"/>
      <c r="E22" s="300"/>
      <c r="F22" s="375"/>
      <c r="G22" s="381"/>
      <c r="H22" s="317"/>
      <c r="I22" s="303"/>
      <c r="J22" s="305"/>
      <c r="K22" s="264"/>
      <c r="L22" s="463"/>
      <c r="M22" s="70" t="s">
        <v>77</v>
      </c>
      <c r="N22" s="68" t="s">
        <v>9</v>
      </c>
      <c r="O22" s="71">
        <f>IF(N22="SÍ",10,"0")</f>
        <v>10</v>
      </c>
      <c r="P22" s="345"/>
      <c r="Q22" s="290"/>
      <c r="R22" s="288"/>
      <c r="S22" s="290"/>
      <c r="T22" s="351"/>
      <c r="U22" s="329"/>
      <c r="V22" s="332"/>
      <c r="W22" s="264"/>
      <c r="X22" s="466"/>
      <c r="Y22" s="270"/>
      <c r="Z22" s="455"/>
      <c r="AA22" s="455"/>
      <c r="AB22" s="270"/>
      <c r="AC22" s="464"/>
      <c r="AD22" s="349"/>
      <c r="AE22" s="465"/>
      <c r="AF22" s="401"/>
      <c r="AG22" s="402"/>
    </row>
    <row r="23" spans="1:33" ht="39.75" customHeight="1" x14ac:dyDescent="0.2">
      <c r="A23" s="459"/>
      <c r="B23" s="381"/>
      <c r="C23" s="376"/>
      <c r="D23" s="370"/>
      <c r="E23" s="300"/>
      <c r="F23" s="376"/>
      <c r="G23" s="341"/>
      <c r="H23" s="318"/>
      <c r="I23" s="304"/>
      <c r="J23" s="305"/>
      <c r="K23" s="327"/>
      <c r="L23" s="463"/>
      <c r="M23" s="73" t="s">
        <v>78</v>
      </c>
      <c r="N23" s="68" t="s">
        <v>9</v>
      </c>
      <c r="O23" s="71">
        <f>IF(N23="SÍ",30,"0")</f>
        <v>30</v>
      </c>
      <c r="P23" s="345"/>
      <c r="Q23" s="290"/>
      <c r="R23" s="288"/>
      <c r="S23" s="290"/>
      <c r="T23" s="351"/>
      <c r="U23" s="330"/>
      <c r="V23" s="333"/>
      <c r="W23" s="264"/>
      <c r="X23" s="466"/>
      <c r="Y23" s="270"/>
      <c r="Z23" s="455"/>
      <c r="AA23" s="455"/>
      <c r="AB23" s="270"/>
      <c r="AC23" s="464"/>
      <c r="AD23" s="349"/>
      <c r="AE23" s="465"/>
      <c r="AF23" s="403"/>
      <c r="AG23" s="404"/>
    </row>
    <row r="24" spans="1:33" ht="50.25" customHeight="1" x14ac:dyDescent="0.2">
      <c r="A24" s="459" t="s">
        <v>178</v>
      </c>
      <c r="B24" s="381" t="s">
        <v>179</v>
      </c>
      <c r="C24" s="374" t="s">
        <v>199</v>
      </c>
      <c r="D24" s="300" t="s">
        <v>20</v>
      </c>
      <c r="E24" s="300" t="s">
        <v>200</v>
      </c>
      <c r="F24" s="374" t="s">
        <v>201</v>
      </c>
      <c r="G24" s="381" t="s">
        <v>22</v>
      </c>
      <c r="H24" s="370" t="str">
        <f>IF(G24="(1) RARA VEZ","1", IF(G24="(2) IMPROBABLE","2",IF(G24="(3) POSIBLE","3",IF(G24="(4) PROBABLE","4",IF(G24="(5) CASI SEGURO","5","")))))</f>
        <v>3</v>
      </c>
      <c r="I24" s="303" t="s">
        <v>21</v>
      </c>
      <c r="J24" s="305" t="str">
        <f>IF(I24="(1) INSIGNIFICANTE","1",IF(I24="(2) MENOR","2",IF(I24="(3) MODERADO","3",IF(I24="(4) MAYOR","4",IF(I24="(5) CATASTRÓFICO","5","")))))</f>
        <v>3</v>
      </c>
      <c r="K24" s="277">
        <f>+H24*J24</f>
        <v>9</v>
      </c>
      <c r="L24" s="462" t="s">
        <v>202</v>
      </c>
      <c r="M24" s="67" t="s">
        <v>66</v>
      </c>
      <c r="N24" s="68" t="s">
        <v>9</v>
      </c>
      <c r="O24" s="69">
        <f>IF(N24="SÍ",15,"0")</f>
        <v>15</v>
      </c>
      <c r="P24" s="344">
        <f>SUM(O24:O30)</f>
        <v>85</v>
      </c>
      <c r="Q24" s="289">
        <f>IF(AND(P24&gt;=0,P24&lt;=50),0,IF(AND(P24&gt;50,P24&lt;=75),1,IF(AND(P24&gt;75,P24&lt;=100),2,"REVISAR")))</f>
        <v>2</v>
      </c>
      <c r="R24" s="287" t="s">
        <v>6</v>
      </c>
      <c r="S24" s="289">
        <f>IF(R24="PROBABILIDAD",H24-Q24,J24-Q24)</f>
        <v>1</v>
      </c>
      <c r="T24" s="350">
        <f>IF($S24&lt;=0,1,$S24)</f>
        <v>1</v>
      </c>
      <c r="U24" s="328" t="e">
        <f>IF(AND($R24="PROBABILIDAD",$T24=1),#REF!,IF(AND(R24="PROBABILIDAD",$T24=2),#REF!,IF(AND($R24="PROBABILIDAD",$T24=3),#REF!,IF(AND($R24="PROBABILIDAD",$T24=4),#REF!,IF(AND($R24="PROBABILIDAD",$T24=5),#REF!,$G24)))))</f>
        <v>#REF!</v>
      </c>
      <c r="V24" s="331" t="str">
        <f>IF(AND($R24="IMPACTO",$T24=1),#REF!,IF(AND(R24="IMPACTO",$T24=2),#REF!,IF(AND($R24="IMPACTO",$T24=3),#REF!,IF(AND($R24="IMPACTO",$T24=4),#REF!,IF(AND($R24="IMPACTO",$T24=5),#REF!,I24)))))</f>
        <v>(3) MODERADO</v>
      </c>
      <c r="W24" s="334">
        <f>IF(R24="PROBABILIDAD",T24*J24,T24*H24)</f>
        <v>3</v>
      </c>
      <c r="X24" s="454" t="s">
        <v>203</v>
      </c>
      <c r="Y24" s="456">
        <v>43739</v>
      </c>
      <c r="Z24" s="454" t="s">
        <v>204</v>
      </c>
      <c r="AA24" s="454" t="s">
        <v>205</v>
      </c>
      <c r="AB24" s="449">
        <v>43592</v>
      </c>
      <c r="AC24" s="460" t="s">
        <v>206</v>
      </c>
      <c r="AD24" s="314" t="s">
        <v>188</v>
      </c>
      <c r="AE24" s="367" t="s">
        <v>207</v>
      </c>
      <c r="AF24" s="399" t="s">
        <v>461</v>
      </c>
      <c r="AG24" s="400"/>
    </row>
    <row r="25" spans="1:33" ht="48" customHeight="1" x14ac:dyDescent="0.2">
      <c r="A25" s="459"/>
      <c r="B25" s="381"/>
      <c r="C25" s="375"/>
      <c r="D25" s="270"/>
      <c r="E25" s="300"/>
      <c r="F25" s="375"/>
      <c r="G25" s="381"/>
      <c r="H25" s="317"/>
      <c r="I25" s="303"/>
      <c r="J25" s="305"/>
      <c r="K25" s="277"/>
      <c r="L25" s="463"/>
      <c r="M25" s="70" t="s">
        <v>73</v>
      </c>
      <c r="N25" s="68" t="s">
        <v>9</v>
      </c>
      <c r="O25" s="71">
        <f>IF(N25="SÍ",5,"0")</f>
        <v>5</v>
      </c>
      <c r="P25" s="345"/>
      <c r="Q25" s="290"/>
      <c r="R25" s="288"/>
      <c r="S25" s="290"/>
      <c r="T25" s="351"/>
      <c r="U25" s="329"/>
      <c r="V25" s="332"/>
      <c r="W25" s="277"/>
      <c r="X25" s="455"/>
      <c r="Y25" s="270"/>
      <c r="Z25" s="455"/>
      <c r="AA25" s="455"/>
      <c r="AB25" s="270"/>
      <c r="AC25" s="461"/>
      <c r="AD25" s="349"/>
      <c r="AE25" s="368"/>
      <c r="AF25" s="401"/>
      <c r="AG25" s="402"/>
    </row>
    <row r="26" spans="1:33" ht="33" customHeight="1" x14ac:dyDescent="0.2">
      <c r="A26" s="459"/>
      <c r="B26" s="381"/>
      <c r="C26" s="375"/>
      <c r="D26" s="270"/>
      <c r="E26" s="300"/>
      <c r="F26" s="375"/>
      <c r="G26" s="381"/>
      <c r="H26" s="317"/>
      <c r="I26" s="303"/>
      <c r="J26" s="305"/>
      <c r="K26" s="264"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ALTA</v>
      </c>
      <c r="L26" s="463"/>
      <c r="M26" s="72" t="s">
        <v>74</v>
      </c>
      <c r="N26" s="68" t="s">
        <v>16</v>
      </c>
      <c r="O26" s="71" t="str">
        <f>IF(N26="SÍ",15,"0")</f>
        <v>0</v>
      </c>
      <c r="P26" s="345"/>
      <c r="Q26" s="290"/>
      <c r="R26" s="288"/>
      <c r="S26" s="290"/>
      <c r="T26" s="351"/>
      <c r="U26" s="329"/>
      <c r="V26" s="332"/>
      <c r="W26" s="264" t="e">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#REF!</v>
      </c>
      <c r="X26" s="455"/>
      <c r="Y26" s="270"/>
      <c r="Z26" s="455"/>
      <c r="AA26" s="455"/>
      <c r="AB26" s="270"/>
      <c r="AC26" s="461"/>
      <c r="AD26" s="349"/>
      <c r="AE26" s="368"/>
      <c r="AF26" s="401"/>
      <c r="AG26" s="402"/>
    </row>
    <row r="27" spans="1:33" ht="26.25" customHeight="1" x14ac:dyDescent="0.2">
      <c r="A27" s="459"/>
      <c r="B27" s="381"/>
      <c r="C27" s="375"/>
      <c r="D27" s="270"/>
      <c r="E27" s="300"/>
      <c r="F27" s="375"/>
      <c r="G27" s="381"/>
      <c r="H27" s="317"/>
      <c r="I27" s="303"/>
      <c r="J27" s="305"/>
      <c r="K27" s="264"/>
      <c r="L27" s="463"/>
      <c r="M27" s="72" t="s">
        <v>75</v>
      </c>
      <c r="N27" s="68" t="s">
        <v>9</v>
      </c>
      <c r="O27" s="71">
        <f>IF(N27="SÍ",10,"0")</f>
        <v>10</v>
      </c>
      <c r="P27" s="345"/>
      <c r="Q27" s="290"/>
      <c r="R27" s="288"/>
      <c r="S27" s="290"/>
      <c r="T27" s="351"/>
      <c r="U27" s="329"/>
      <c r="V27" s="332"/>
      <c r="W27" s="264"/>
      <c r="X27" s="455"/>
      <c r="Y27" s="270"/>
      <c r="Z27" s="455"/>
      <c r="AA27" s="455"/>
      <c r="AB27" s="270"/>
      <c r="AC27" s="461"/>
      <c r="AD27" s="349"/>
      <c r="AE27" s="368"/>
      <c r="AF27" s="401"/>
      <c r="AG27" s="402"/>
    </row>
    <row r="28" spans="1:33" ht="45" customHeight="1" x14ac:dyDescent="0.2">
      <c r="A28" s="459"/>
      <c r="B28" s="381"/>
      <c r="C28" s="375"/>
      <c r="D28" s="270"/>
      <c r="E28" s="300"/>
      <c r="F28" s="375"/>
      <c r="G28" s="381"/>
      <c r="H28" s="317"/>
      <c r="I28" s="303"/>
      <c r="J28" s="305"/>
      <c r="K28" s="264"/>
      <c r="L28" s="463"/>
      <c r="M28" s="70" t="s">
        <v>76</v>
      </c>
      <c r="N28" s="68" t="s">
        <v>9</v>
      </c>
      <c r="O28" s="71">
        <f>IF(N28="SÍ",15,"0")</f>
        <v>15</v>
      </c>
      <c r="P28" s="345"/>
      <c r="Q28" s="290"/>
      <c r="R28" s="288"/>
      <c r="S28" s="290"/>
      <c r="T28" s="351"/>
      <c r="U28" s="329"/>
      <c r="V28" s="332"/>
      <c r="W28" s="264"/>
      <c r="X28" s="455"/>
      <c r="Y28" s="270"/>
      <c r="Z28" s="455"/>
      <c r="AA28" s="455"/>
      <c r="AB28" s="270"/>
      <c r="AC28" s="461"/>
      <c r="AD28" s="349"/>
      <c r="AE28" s="368"/>
      <c r="AF28" s="401"/>
      <c r="AG28" s="402"/>
    </row>
    <row r="29" spans="1:33" ht="51" customHeight="1" x14ac:dyDescent="0.2">
      <c r="A29" s="459"/>
      <c r="B29" s="381"/>
      <c r="C29" s="375"/>
      <c r="D29" s="270"/>
      <c r="E29" s="300"/>
      <c r="F29" s="375"/>
      <c r="G29" s="381"/>
      <c r="H29" s="317"/>
      <c r="I29" s="303"/>
      <c r="J29" s="305"/>
      <c r="K29" s="264"/>
      <c r="L29" s="463"/>
      <c r="M29" s="70" t="s">
        <v>77</v>
      </c>
      <c r="N29" s="68" t="s">
        <v>9</v>
      </c>
      <c r="O29" s="71">
        <f>IF(N29="SÍ",10,"0")</f>
        <v>10</v>
      </c>
      <c r="P29" s="345"/>
      <c r="Q29" s="290"/>
      <c r="R29" s="288"/>
      <c r="S29" s="290"/>
      <c r="T29" s="351"/>
      <c r="U29" s="329"/>
      <c r="V29" s="332"/>
      <c r="W29" s="264"/>
      <c r="X29" s="455"/>
      <c r="Y29" s="270"/>
      <c r="Z29" s="455"/>
      <c r="AA29" s="455"/>
      <c r="AB29" s="270"/>
      <c r="AC29" s="461"/>
      <c r="AD29" s="349"/>
      <c r="AE29" s="368"/>
      <c r="AF29" s="401"/>
      <c r="AG29" s="402"/>
    </row>
    <row r="30" spans="1:33" ht="39.75" customHeight="1" x14ac:dyDescent="0.2">
      <c r="A30" s="459"/>
      <c r="B30" s="381"/>
      <c r="C30" s="376"/>
      <c r="D30" s="270"/>
      <c r="E30" s="300"/>
      <c r="F30" s="376"/>
      <c r="G30" s="341"/>
      <c r="H30" s="318"/>
      <c r="I30" s="304"/>
      <c r="J30" s="305"/>
      <c r="K30" s="327"/>
      <c r="L30" s="463"/>
      <c r="M30" s="73" t="s">
        <v>78</v>
      </c>
      <c r="N30" s="68" t="s">
        <v>9</v>
      </c>
      <c r="O30" s="71">
        <f>IF(N30="SÍ",30,"0")</f>
        <v>30</v>
      </c>
      <c r="P30" s="345"/>
      <c r="Q30" s="290"/>
      <c r="R30" s="288"/>
      <c r="S30" s="290"/>
      <c r="T30" s="351"/>
      <c r="U30" s="330"/>
      <c r="V30" s="333"/>
      <c r="W30" s="264"/>
      <c r="X30" s="455"/>
      <c r="Y30" s="270"/>
      <c r="Z30" s="455"/>
      <c r="AA30" s="455"/>
      <c r="AB30" s="270"/>
      <c r="AC30" s="461"/>
      <c r="AD30" s="349"/>
      <c r="AE30" s="368"/>
      <c r="AF30" s="403"/>
      <c r="AG30" s="404"/>
    </row>
    <row r="31" spans="1:33" ht="32.25" customHeight="1" x14ac:dyDescent="0.2">
      <c r="A31" s="459" t="s">
        <v>178</v>
      </c>
      <c r="B31" s="381" t="s">
        <v>179</v>
      </c>
      <c r="C31" s="374" t="s">
        <v>208</v>
      </c>
      <c r="D31" s="300" t="s">
        <v>20</v>
      </c>
      <c r="E31" s="300" t="s">
        <v>209</v>
      </c>
      <c r="F31" s="374" t="s">
        <v>210</v>
      </c>
      <c r="G31" s="381" t="s">
        <v>18</v>
      </c>
      <c r="H31" s="370" t="str">
        <f>IF(G31="(1) RARA VEZ","1", IF(G31="(2) IMPROBABLE","2",IF(G31="(3) POSIBLE","3",IF(G31="(4) PROBABLE","4",IF(G31="(5) CASI SEGURO","5","")))))</f>
        <v>2</v>
      </c>
      <c r="I31" s="303" t="s">
        <v>21</v>
      </c>
      <c r="J31" s="305" t="str">
        <f>IF(I31="(1) INSIGNIFICANTE","1",IF(I31="(2) MENOR","2",IF(I31="(3) MODERADO","3",IF(I31="(4) MAYOR","4",IF(I31="(5) CATASTRÓFICO","5","")))))</f>
        <v>3</v>
      </c>
      <c r="K31" s="277">
        <f>+H31*J31</f>
        <v>6</v>
      </c>
      <c r="L31" s="457" t="s">
        <v>211</v>
      </c>
      <c r="M31" s="67" t="s">
        <v>66</v>
      </c>
      <c r="N31" s="68" t="s">
        <v>9</v>
      </c>
      <c r="O31" s="69">
        <f>IF(N31="SÍ",15,"0")</f>
        <v>15</v>
      </c>
      <c r="P31" s="344">
        <f>SUM(O31:O37)</f>
        <v>85</v>
      </c>
      <c r="Q31" s="289">
        <f>IF(AND(P31&gt;=0,P31&lt;=50),0,IF(AND(P31&gt;50,P31&lt;=75),1,IF(AND(P31&gt;75,P31&lt;=100),2,"REVISAR")))</f>
        <v>2</v>
      </c>
      <c r="R31" s="287" t="s">
        <v>6</v>
      </c>
      <c r="S31" s="289">
        <f>IF(R31="PROBABILIDAD",H31-Q31,J31-Q31)</f>
        <v>0</v>
      </c>
      <c r="T31" s="350">
        <f>IF($S31&lt;=0,1,$S31)</f>
        <v>1</v>
      </c>
      <c r="U31" s="328" t="e">
        <f>IF(AND($R31="PROBABILIDAD",$T31=1),#REF!,IF(AND(R31="PROBABILIDAD",$T31=2),#REF!,IF(AND($R31="PROBABILIDAD",$T31=3),#REF!,IF(AND($R31="PROBABILIDAD",$T31=4),#REF!,IF(AND($R31="PROBABILIDAD",$T31=5),#REF!,$G31)))))</f>
        <v>#REF!</v>
      </c>
      <c r="V31" s="331" t="str">
        <f>IF(AND($R31="IMPACTO",$T31=1),#REF!,IF(AND(R31="IMPACTO",$T31=2),#REF!,IF(AND($R31="IMPACTO",$T31=3),#REF!,IF(AND($R31="IMPACTO",$T31=4),#REF!,IF(AND($R31="IMPACTO",$T31=5),#REF!,I31)))))</f>
        <v>(3) MODERADO</v>
      </c>
      <c r="W31" s="334">
        <f>IF(R31="PROBABILIDAD",T31*J31,T31*H31)</f>
        <v>3</v>
      </c>
      <c r="X31" s="454" t="s">
        <v>212</v>
      </c>
      <c r="Y31" s="456">
        <v>43739</v>
      </c>
      <c r="Z31" s="454" t="s">
        <v>213</v>
      </c>
      <c r="AA31" s="314" t="s">
        <v>214</v>
      </c>
      <c r="AB31" s="449">
        <v>43592</v>
      </c>
      <c r="AC31" s="450" t="s">
        <v>215</v>
      </c>
      <c r="AD31" s="314" t="s">
        <v>188</v>
      </c>
      <c r="AE31" s="452" t="s">
        <v>216</v>
      </c>
      <c r="AF31" s="399" t="s">
        <v>462</v>
      </c>
      <c r="AG31" s="400"/>
    </row>
    <row r="32" spans="1:33" ht="36.75" customHeight="1" x14ac:dyDescent="0.2">
      <c r="A32" s="459"/>
      <c r="B32" s="381"/>
      <c r="C32" s="375"/>
      <c r="D32" s="270"/>
      <c r="E32" s="300"/>
      <c r="F32" s="375"/>
      <c r="G32" s="381"/>
      <c r="H32" s="317"/>
      <c r="I32" s="303"/>
      <c r="J32" s="305"/>
      <c r="K32" s="277"/>
      <c r="L32" s="458"/>
      <c r="M32" s="70" t="s">
        <v>73</v>
      </c>
      <c r="N32" s="68" t="s">
        <v>9</v>
      </c>
      <c r="O32" s="71">
        <f>IF(N32="SÍ",5,"0")</f>
        <v>5</v>
      </c>
      <c r="P32" s="345"/>
      <c r="Q32" s="290"/>
      <c r="R32" s="288"/>
      <c r="S32" s="290"/>
      <c r="T32" s="351"/>
      <c r="U32" s="329"/>
      <c r="V32" s="332"/>
      <c r="W32" s="277"/>
      <c r="X32" s="455"/>
      <c r="Y32" s="270"/>
      <c r="Z32" s="455"/>
      <c r="AA32" s="315"/>
      <c r="AB32" s="270"/>
      <c r="AC32" s="451"/>
      <c r="AD32" s="349"/>
      <c r="AE32" s="453"/>
      <c r="AF32" s="401"/>
      <c r="AG32" s="402"/>
    </row>
    <row r="33" spans="1:33" ht="51.75" customHeight="1" x14ac:dyDescent="0.2">
      <c r="A33" s="459"/>
      <c r="B33" s="381"/>
      <c r="C33" s="375"/>
      <c r="D33" s="270"/>
      <c r="E33" s="300"/>
      <c r="F33" s="375"/>
      <c r="G33" s="381"/>
      <c r="H33" s="317"/>
      <c r="I33" s="303"/>
      <c r="J33" s="305"/>
      <c r="K33" s="264"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MODERADA</v>
      </c>
      <c r="L33" s="458"/>
      <c r="M33" s="72" t="s">
        <v>74</v>
      </c>
      <c r="N33" s="68" t="s">
        <v>16</v>
      </c>
      <c r="O33" s="71" t="str">
        <f>IF(N33="SÍ",15,"0")</f>
        <v>0</v>
      </c>
      <c r="P33" s="345"/>
      <c r="Q33" s="290"/>
      <c r="R33" s="288"/>
      <c r="S33" s="290"/>
      <c r="T33" s="351"/>
      <c r="U33" s="329"/>
      <c r="V33" s="332"/>
      <c r="W33" s="264" t="e">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#REF!</v>
      </c>
      <c r="X33" s="455"/>
      <c r="Y33" s="270"/>
      <c r="Z33" s="455"/>
      <c r="AA33" s="315"/>
      <c r="AB33" s="270"/>
      <c r="AC33" s="451"/>
      <c r="AD33" s="349"/>
      <c r="AE33" s="453"/>
      <c r="AF33" s="401"/>
      <c r="AG33" s="402"/>
    </row>
    <row r="34" spans="1:33" ht="51" customHeight="1" x14ac:dyDescent="0.2">
      <c r="A34" s="459"/>
      <c r="B34" s="381"/>
      <c r="C34" s="375"/>
      <c r="D34" s="270"/>
      <c r="E34" s="300"/>
      <c r="F34" s="375"/>
      <c r="G34" s="381"/>
      <c r="H34" s="317"/>
      <c r="I34" s="303"/>
      <c r="J34" s="305"/>
      <c r="K34" s="264"/>
      <c r="L34" s="458"/>
      <c r="M34" s="72" t="s">
        <v>75</v>
      </c>
      <c r="N34" s="68" t="s">
        <v>9</v>
      </c>
      <c r="O34" s="71">
        <f>IF(N34="SÍ",10,"0")</f>
        <v>10</v>
      </c>
      <c r="P34" s="345"/>
      <c r="Q34" s="290"/>
      <c r="R34" s="288"/>
      <c r="S34" s="290"/>
      <c r="T34" s="351"/>
      <c r="U34" s="329"/>
      <c r="V34" s="332"/>
      <c r="W34" s="264"/>
      <c r="X34" s="455"/>
      <c r="Y34" s="270"/>
      <c r="Z34" s="455"/>
      <c r="AA34" s="315"/>
      <c r="AB34" s="270"/>
      <c r="AC34" s="451"/>
      <c r="AD34" s="349"/>
      <c r="AE34" s="453"/>
      <c r="AF34" s="401"/>
      <c r="AG34" s="402"/>
    </row>
    <row r="35" spans="1:33" ht="51" customHeight="1" x14ac:dyDescent="0.2">
      <c r="A35" s="459"/>
      <c r="B35" s="381"/>
      <c r="C35" s="375"/>
      <c r="D35" s="270"/>
      <c r="E35" s="300"/>
      <c r="F35" s="375"/>
      <c r="G35" s="381"/>
      <c r="H35" s="317"/>
      <c r="I35" s="303"/>
      <c r="J35" s="305"/>
      <c r="K35" s="264"/>
      <c r="L35" s="458"/>
      <c r="M35" s="70" t="s">
        <v>76</v>
      </c>
      <c r="N35" s="68" t="s">
        <v>9</v>
      </c>
      <c r="O35" s="71">
        <f>IF(N35="SÍ",15,"0")</f>
        <v>15</v>
      </c>
      <c r="P35" s="345"/>
      <c r="Q35" s="290"/>
      <c r="R35" s="288"/>
      <c r="S35" s="290"/>
      <c r="T35" s="351"/>
      <c r="U35" s="329"/>
      <c r="V35" s="332"/>
      <c r="W35" s="264"/>
      <c r="X35" s="455"/>
      <c r="Y35" s="270"/>
      <c r="Z35" s="455"/>
      <c r="AA35" s="315"/>
      <c r="AB35" s="270"/>
      <c r="AC35" s="451"/>
      <c r="AD35" s="349"/>
      <c r="AE35" s="453"/>
      <c r="AF35" s="401"/>
      <c r="AG35" s="402"/>
    </row>
    <row r="36" spans="1:33" ht="60.75" customHeight="1" x14ac:dyDescent="0.2">
      <c r="A36" s="459"/>
      <c r="B36" s="381"/>
      <c r="C36" s="375"/>
      <c r="D36" s="270"/>
      <c r="E36" s="300"/>
      <c r="F36" s="375"/>
      <c r="G36" s="381"/>
      <c r="H36" s="317"/>
      <c r="I36" s="303"/>
      <c r="J36" s="305"/>
      <c r="K36" s="264"/>
      <c r="L36" s="458"/>
      <c r="M36" s="70" t="s">
        <v>77</v>
      </c>
      <c r="N36" s="68" t="s">
        <v>9</v>
      </c>
      <c r="O36" s="71">
        <f>IF(N36="SÍ",10,"0")</f>
        <v>10</v>
      </c>
      <c r="P36" s="345"/>
      <c r="Q36" s="290"/>
      <c r="R36" s="288"/>
      <c r="S36" s="290"/>
      <c r="T36" s="351"/>
      <c r="U36" s="329"/>
      <c r="V36" s="332"/>
      <c r="W36" s="264"/>
      <c r="X36" s="455"/>
      <c r="Y36" s="270"/>
      <c r="Z36" s="455"/>
      <c r="AA36" s="315"/>
      <c r="AB36" s="270"/>
      <c r="AC36" s="451"/>
      <c r="AD36" s="349"/>
      <c r="AE36" s="453"/>
      <c r="AF36" s="401"/>
      <c r="AG36" s="402"/>
    </row>
    <row r="37" spans="1:33" ht="58.5" customHeight="1" x14ac:dyDescent="0.2">
      <c r="A37" s="459"/>
      <c r="B37" s="381"/>
      <c r="C37" s="376"/>
      <c r="D37" s="270"/>
      <c r="E37" s="322"/>
      <c r="F37" s="376"/>
      <c r="G37" s="341"/>
      <c r="H37" s="318"/>
      <c r="I37" s="304"/>
      <c r="J37" s="305"/>
      <c r="K37" s="327"/>
      <c r="L37" s="458"/>
      <c r="M37" s="73" t="s">
        <v>78</v>
      </c>
      <c r="N37" s="68" t="s">
        <v>9</v>
      </c>
      <c r="O37" s="71">
        <f>IF(N37="SÍ",30,"0")</f>
        <v>30</v>
      </c>
      <c r="P37" s="345"/>
      <c r="Q37" s="290"/>
      <c r="R37" s="288"/>
      <c r="S37" s="290"/>
      <c r="T37" s="351"/>
      <c r="U37" s="330"/>
      <c r="V37" s="333"/>
      <c r="W37" s="264"/>
      <c r="X37" s="455"/>
      <c r="Y37" s="270"/>
      <c r="Z37" s="455"/>
      <c r="AA37" s="315"/>
      <c r="AB37" s="270"/>
      <c r="AC37" s="451"/>
      <c r="AD37" s="349"/>
      <c r="AE37" s="453"/>
      <c r="AF37" s="403"/>
      <c r="AG37" s="404"/>
    </row>
    <row r="38" spans="1:33" ht="32.25" customHeight="1" x14ac:dyDescent="0.2">
      <c r="A38" s="306" t="s">
        <v>118</v>
      </c>
      <c r="B38" s="306"/>
      <c r="C38" s="306"/>
      <c r="D38" s="306"/>
      <c r="E38" s="306"/>
      <c r="F38" s="306"/>
      <c r="G38" s="306"/>
      <c r="H38" s="306"/>
      <c r="I38" s="306"/>
      <c r="J38" s="306"/>
      <c r="K38" s="306"/>
      <c r="L38" s="306"/>
      <c r="M38" s="306"/>
      <c r="N38" s="306"/>
      <c r="O38" s="306"/>
      <c r="P38" s="306"/>
      <c r="Q38" s="306"/>
      <c r="R38" s="306"/>
      <c r="S38" s="306"/>
      <c r="T38" s="306"/>
      <c r="U38" s="306"/>
      <c r="V38" s="306"/>
      <c r="W38" s="306"/>
      <c r="X38" s="306"/>
      <c r="Y38" s="306"/>
      <c r="Z38" s="306"/>
      <c r="AA38" s="306"/>
      <c r="AB38" s="306"/>
      <c r="AC38" s="306"/>
      <c r="AD38" s="306"/>
      <c r="AE38" s="306"/>
    </row>
    <row r="39" spans="1:33" ht="21.75" customHeight="1" x14ac:dyDescent="0.2">
      <c r="A39" s="307" t="s">
        <v>119</v>
      </c>
      <c r="B39" s="307"/>
      <c r="C39" s="308"/>
      <c r="D39" s="308"/>
      <c r="E39" s="308"/>
      <c r="F39" s="308"/>
      <c r="G39" s="308"/>
      <c r="H39" s="308"/>
      <c r="I39" s="308"/>
      <c r="J39" s="308"/>
      <c r="K39" s="308"/>
      <c r="L39" s="308"/>
      <c r="M39" s="308"/>
      <c r="N39" s="308"/>
      <c r="O39" s="308"/>
      <c r="P39" s="308"/>
      <c r="Q39" s="308"/>
      <c r="R39" s="308"/>
      <c r="S39" s="308"/>
      <c r="T39" s="308"/>
      <c r="U39" s="308"/>
      <c r="V39" s="308"/>
      <c r="W39" s="308"/>
      <c r="X39" s="308"/>
      <c r="Y39" s="308"/>
      <c r="Z39" s="308"/>
      <c r="AA39" s="308"/>
      <c r="AB39" s="308"/>
      <c r="AC39" s="308"/>
      <c r="AD39" s="308"/>
      <c r="AE39" s="308"/>
    </row>
    <row r="40" spans="1:33" ht="27.75" customHeight="1" x14ac:dyDescent="0.2">
      <c r="A40" s="309" t="s">
        <v>120</v>
      </c>
      <c r="B40" s="309"/>
      <c r="C40" s="309" t="s">
        <v>121</v>
      </c>
      <c r="D40" s="309"/>
      <c r="E40" s="309"/>
      <c r="F40" s="309"/>
      <c r="G40" s="309"/>
      <c r="H40" s="309"/>
      <c r="I40" s="309"/>
      <c r="J40" s="309"/>
      <c r="K40" s="309"/>
      <c r="L40" s="309"/>
      <c r="M40" s="309"/>
      <c r="N40" s="309"/>
      <c r="O40" s="309"/>
      <c r="P40" s="309"/>
      <c r="Q40" s="309"/>
      <c r="R40" s="309"/>
      <c r="S40" s="309"/>
      <c r="T40" s="309"/>
      <c r="U40" s="309"/>
      <c r="V40" s="309"/>
      <c r="W40" s="309"/>
      <c r="X40" s="309"/>
      <c r="Y40" s="309"/>
      <c r="Z40" s="310" t="s">
        <v>122</v>
      </c>
      <c r="AA40" s="310"/>
      <c r="AB40" s="310"/>
      <c r="AC40" s="311" t="s">
        <v>123</v>
      </c>
      <c r="AD40" s="312"/>
      <c r="AE40" s="313"/>
    </row>
    <row r="41" spans="1:33" s="74" customFormat="1" ht="27.75" customHeight="1" x14ac:dyDescent="0.2">
      <c r="A41" s="298">
        <v>1</v>
      </c>
      <c r="B41" s="299"/>
      <c r="C41" s="300" t="s">
        <v>217</v>
      </c>
      <c r="D41" s="448"/>
      <c r="E41" s="448"/>
      <c r="F41" s="448"/>
      <c r="G41" s="448"/>
      <c r="H41" s="448"/>
      <c r="I41" s="448"/>
      <c r="J41" s="448"/>
      <c r="K41" s="448"/>
      <c r="L41" s="448"/>
      <c r="M41" s="448"/>
      <c r="N41" s="448"/>
      <c r="O41" s="448"/>
      <c r="P41" s="448"/>
      <c r="Q41" s="448"/>
      <c r="R41" s="448"/>
      <c r="S41" s="448"/>
      <c r="T41" s="448"/>
      <c r="U41" s="448"/>
      <c r="V41" s="448"/>
      <c r="W41" s="448"/>
      <c r="X41" s="448"/>
      <c r="Y41" s="448"/>
      <c r="Z41" s="444">
        <v>43488</v>
      </c>
      <c r="AA41" s="295"/>
      <c r="AB41" s="296"/>
      <c r="AC41" s="297" t="s">
        <v>218</v>
      </c>
      <c r="AD41" s="297"/>
      <c r="AE41" s="297"/>
    </row>
    <row r="42" spans="1:33" s="74" customFormat="1" ht="27.75" customHeight="1" x14ac:dyDescent="0.2">
      <c r="A42" s="298">
        <v>2</v>
      </c>
      <c r="B42" s="299"/>
      <c r="C42" s="303" t="s">
        <v>219</v>
      </c>
      <c r="D42" s="443"/>
      <c r="E42" s="443"/>
      <c r="F42" s="443"/>
      <c r="G42" s="443"/>
      <c r="H42" s="443"/>
      <c r="I42" s="443"/>
      <c r="J42" s="443"/>
      <c r="K42" s="443"/>
      <c r="L42" s="443"/>
      <c r="M42" s="443"/>
      <c r="N42" s="443"/>
      <c r="O42" s="443"/>
      <c r="P42" s="443"/>
      <c r="Q42" s="443"/>
      <c r="R42" s="443"/>
      <c r="S42" s="443"/>
      <c r="T42" s="443"/>
      <c r="U42" s="443"/>
      <c r="V42" s="443"/>
      <c r="W42" s="443"/>
      <c r="X42" s="443"/>
      <c r="Y42" s="443"/>
      <c r="Z42" s="444"/>
      <c r="AA42" s="295"/>
      <c r="AB42" s="296"/>
      <c r="AC42" s="297" t="s">
        <v>218</v>
      </c>
      <c r="AD42" s="297"/>
      <c r="AE42" s="297"/>
    </row>
    <row r="43" spans="1:33" s="74" customFormat="1" ht="27.75" customHeight="1" x14ac:dyDescent="0.2">
      <c r="A43" s="298">
        <v>3</v>
      </c>
      <c r="B43" s="299"/>
      <c r="C43" s="303" t="s">
        <v>220</v>
      </c>
      <c r="D43" s="443"/>
      <c r="E43" s="443"/>
      <c r="F43" s="443"/>
      <c r="G43" s="443"/>
      <c r="H43" s="443"/>
      <c r="I43" s="443"/>
      <c r="J43" s="443"/>
      <c r="K43" s="443"/>
      <c r="L43" s="443"/>
      <c r="M43" s="443"/>
      <c r="N43" s="443"/>
      <c r="O43" s="443"/>
      <c r="P43" s="443"/>
      <c r="Q43" s="443"/>
      <c r="R43" s="443"/>
      <c r="S43" s="443"/>
      <c r="T43" s="443"/>
      <c r="U43" s="443"/>
      <c r="V43" s="443"/>
      <c r="W43" s="443"/>
      <c r="X43" s="443"/>
      <c r="Y43" s="443"/>
      <c r="Z43" s="444">
        <v>43592</v>
      </c>
      <c r="AA43" s="295"/>
      <c r="AB43" s="296"/>
      <c r="AC43" s="297" t="s">
        <v>218</v>
      </c>
      <c r="AD43" s="297"/>
      <c r="AE43" s="297"/>
    </row>
    <row r="44" spans="1:33" ht="15" customHeight="1" x14ac:dyDescent="0.2">
      <c r="A44" s="445" t="s">
        <v>128</v>
      </c>
      <c r="B44" s="446"/>
      <c r="C44" s="446"/>
      <c r="D44" s="446"/>
      <c r="E44" s="446"/>
      <c r="F44" s="446"/>
      <c r="G44" s="446"/>
      <c r="H44" s="446"/>
      <c r="I44" s="446"/>
      <c r="J44" s="446"/>
      <c r="K44" s="446"/>
      <c r="L44" s="446"/>
      <c r="M44" s="446"/>
      <c r="N44" s="446"/>
      <c r="O44" s="446"/>
      <c r="P44" s="446"/>
      <c r="Q44" s="446"/>
      <c r="R44" s="446"/>
      <c r="S44" s="446"/>
      <c r="T44" s="446"/>
      <c r="U44" s="446"/>
      <c r="V44" s="446"/>
      <c r="W44" s="446"/>
      <c r="X44" s="446"/>
      <c r="Y44" s="446"/>
      <c r="Z44" s="446"/>
      <c r="AA44" s="446"/>
      <c r="AB44" s="446"/>
      <c r="AC44" s="446"/>
      <c r="AD44" s="446"/>
      <c r="AE44" s="447"/>
    </row>
    <row r="45" spans="1:33" ht="30.75" customHeight="1" x14ac:dyDescent="0.2">
      <c r="A45" s="277" t="s">
        <v>123</v>
      </c>
      <c r="B45" s="277"/>
      <c r="C45" s="277"/>
      <c r="D45" s="277"/>
      <c r="E45" s="277"/>
      <c r="F45" s="277"/>
      <c r="G45" s="277" t="s">
        <v>129</v>
      </c>
      <c r="H45" s="277"/>
      <c r="I45" s="277"/>
      <c r="J45" s="277"/>
      <c r="K45" s="277"/>
      <c r="L45" s="277"/>
      <c r="M45" s="277"/>
      <c r="N45" s="277" t="s">
        <v>130</v>
      </c>
      <c r="O45" s="277"/>
      <c r="P45" s="277"/>
      <c r="Q45" s="277"/>
      <c r="R45" s="277"/>
      <c r="S45" s="277"/>
      <c r="T45" s="277"/>
      <c r="U45" s="277"/>
      <c r="V45" s="277"/>
      <c r="W45" s="277"/>
      <c r="X45" s="277"/>
      <c r="Y45" s="277"/>
      <c r="Z45" s="277"/>
      <c r="AA45" s="278" t="str">
        <f>IF(OR(X5="X",U5="X"),"APOYO OFICINA ASESORA DE PLANEACIÓN","APOYO OFICINA DE CONTROL INTERNO")</f>
        <v>APOYO OFICINA DE CONTROL INTERNO</v>
      </c>
      <c r="AB45" s="278"/>
      <c r="AC45" s="278"/>
      <c r="AD45" s="278"/>
      <c r="AE45" s="278"/>
      <c r="AF45" s="75"/>
      <c r="AG45" s="75"/>
    </row>
    <row r="46" spans="1:33" ht="37.5" customHeight="1" x14ac:dyDescent="0.2">
      <c r="A46" s="81" t="s">
        <v>131</v>
      </c>
      <c r="B46" s="437" t="s">
        <v>221</v>
      </c>
      <c r="C46" s="436"/>
      <c r="D46" s="436"/>
      <c r="E46" s="436"/>
      <c r="F46" s="436"/>
      <c r="G46" s="81" t="s">
        <v>131</v>
      </c>
      <c r="H46" s="438" t="s">
        <v>222</v>
      </c>
      <c r="I46" s="439"/>
      <c r="J46" s="439"/>
      <c r="K46" s="439"/>
      <c r="L46" s="439"/>
      <c r="M46" s="440"/>
      <c r="N46" s="280" t="s">
        <v>131</v>
      </c>
      <c r="O46" s="281"/>
      <c r="P46" s="281"/>
      <c r="Q46" s="281"/>
      <c r="R46" s="282"/>
      <c r="S46" s="82"/>
      <c r="T46" s="82"/>
      <c r="U46" s="438" t="s">
        <v>223</v>
      </c>
      <c r="V46" s="439"/>
      <c r="W46" s="439"/>
      <c r="X46" s="439"/>
      <c r="Y46" s="439"/>
      <c r="Z46" s="440"/>
      <c r="AA46" s="81" t="s">
        <v>131</v>
      </c>
      <c r="AB46" s="298"/>
      <c r="AC46" s="285"/>
      <c r="AD46" s="285"/>
      <c r="AE46" s="286"/>
      <c r="AF46" s="75"/>
      <c r="AG46" s="75"/>
    </row>
    <row r="47" spans="1:33" s="74" customFormat="1" ht="33.75" customHeight="1" x14ac:dyDescent="0.2">
      <c r="A47" s="83" t="s">
        <v>135</v>
      </c>
      <c r="B47" s="441" t="s">
        <v>218</v>
      </c>
      <c r="C47" s="441"/>
      <c r="D47" s="441"/>
      <c r="E47" s="441"/>
      <c r="F47" s="441"/>
      <c r="G47" s="83" t="s">
        <v>135</v>
      </c>
      <c r="H47" s="441" t="s">
        <v>224</v>
      </c>
      <c r="I47" s="441"/>
      <c r="J47" s="441"/>
      <c r="K47" s="441"/>
      <c r="L47" s="441"/>
      <c r="M47" s="441"/>
      <c r="N47" s="274" t="s">
        <v>135</v>
      </c>
      <c r="O47" s="275"/>
      <c r="P47" s="275"/>
      <c r="Q47" s="275"/>
      <c r="R47" s="276"/>
      <c r="S47" s="82"/>
      <c r="T47" s="82"/>
      <c r="U47" s="265" t="s">
        <v>138</v>
      </c>
      <c r="V47" s="265"/>
      <c r="W47" s="265"/>
      <c r="X47" s="265"/>
      <c r="Y47" s="265"/>
      <c r="Z47" s="265"/>
      <c r="AA47" s="83" t="s">
        <v>135</v>
      </c>
      <c r="AB47" s="442"/>
      <c r="AC47" s="442"/>
      <c r="AD47" s="442"/>
      <c r="AE47" s="442"/>
      <c r="AF47" s="77"/>
      <c r="AG47" s="77"/>
    </row>
    <row r="48" spans="1:33" s="74" customFormat="1" ht="32.25" customHeight="1" x14ac:dyDescent="0.2">
      <c r="A48" s="83" t="s">
        <v>139</v>
      </c>
      <c r="B48" s="436" t="s">
        <v>225</v>
      </c>
      <c r="C48" s="436"/>
      <c r="D48" s="436"/>
      <c r="E48" s="436"/>
      <c r="F48" s="436"/>
      <c r="G48" s="83" t="s">
        <v>139</v>
      </c>
      <c r="H48" s="436" t="s">
        <v>226</v>
      </c>
      <c r="I48" s="436"/>
      <c r="J48" s="436"/>
      <c r="K48" s="436"/>
      <c r="L48" s="436"/>
      <c r="M48" s="436"/>
      <c r="N48" s="267" t="s">
        <v>139</v>
      </c>
      <c r="O48" s="268"/>
      <c r="P48" s="268"/>
      <c r="Q48" s="268"/>
      <c r="R48" s="269"/>
      <c r="S48" s="82"/>
      <c r="T48" s="82"/>
      <c r="U48" s="270" t="s">
        <v>227</v>
      </c>
      <c r="V48" s="270"/>
      <c r="W48" s="270"/>
      <c r="X48" s="270"/>
      <c r="Y48" s="270"/>
      <c r="Z48" s="270"/>
      <c r="AA48" s="83" t="s">
        <v>139</v>
      </c>
      <c r="AB48" s="270"/>
      <c r="AC48" s="270"/>
      <c r="AD48" s="270"/>
      <c r="AE48" s="270"/>
      <c r="AF48" s="77"/>
      <c r="AG48" s="77"/>
    </row>
    <row r="49" spans="4:33" s="74" customFormat="1" x14ac:dyDescent="0.2">
      <c r="D49" s="84"/>
      <c r="AF49" s="78"/>
      <c r="AG49" s="78"/>
    </row>
    <row r="50" spans="4:33" x14ac:dyDescent="0.2">
      <c r="AF50" s="76"/>
      <c r="AG50" s="76"/>
    </row>
    <row r="51" spans="4:33" x14ac:dyDescent="0.2">
      <c r="AF51" s="76"/>
      <c r="AG51" s="76"/>
    </row>
  </sheetData>
  <mergeCells count="198">
    <mergeCell ref="AF6:AG9"/>
    <mergeCell ref="AF10:AG16"/>
    <mergeCell ref="AF17:AG23"/>
    <mergeCell ref="AF24:AG30"/>
    <mergeCell ref="AF31:AG37"/>
    <mergeCell ref="A5:B5"/>
    <mergeCell ref="C5:F5"/>
    <mergeCell ref="G5:L5"/>
    <mergeCell ref="N5:R5"/>
    <mergeCell ref="V5:W5"/>
    <mergeCell ref="AD5:AE5"/>
    <mergeCell ref="A6:F6"/>
    <mergeCell ref="G6:AA6"/>
    <mergeCell ref="AB6:AB9"/>
    <mergeCell ref="AC6:AE8"/>
    <mergeCell ref="A7:A9"/>
    <mergeCell ref="B7:B9"/>
    <mergeCell ref="C7:C9"/>
    <mergeCell ref="D7:D9"/>
    <mergeCell ref="E7:E9"/>
    <mergeCell ref="F7:F9"/>
    <mergeCell ref="G7:K7"/>
    <mergeCell ref="L7:L9"/>
    <mergeCell ref="M7:AA7"/>
    <mergeCell ref="A1:A4"/>
    <mergeCell ref="B1:E2"/>
    <mergeCell ref="F1:AB2"/>
    <mergeCell ref="AD1:AE1"/>
    <mergeCell ref="AD2:AE2"/>
    <mergeCell ref="B3:E4"/>
    <mergeCell ref="F3:AB4"/>
    <mergeCell ref="AD3:AE3"/>
    <mergeCell ref="AD4:AE4"/>
    <mergeCell ref="G8:K8"/>
    <mergeCell ref="M8:M9"/>
    <mergeCell ref="N8:N9"/>
    <mergeCell ref="R8:R9"/>
    <mergeCell ref="U8:W8"/>
    <mergeCell ref="X8:X9"/>
    <mergeCell ref="Y8:AA8"/>
    <mergeCell ref="G10:G16"/>
    <mergeCell ref="H10:H16"/>
    <mergeCell ref="I10:I16"/>
    <mergeCell ref="J10:J16"/>
    <mergeCell ref="K10:K11"/>
    <mergeCell ref="L10:L16"/>
    <mergeCell ref="A10:A16"/>
    <mergeCell ref="B10:B16"/>
    <mergeCell ref="C10:C16"/>
    <mergeCell ref="D10:D16"/>
    <mergeCell ref="E10:E16"/>
    <mergeCell ref="F10:F16"/>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7:G23"/>
    <mergeCell ref="H17:H23"/>
    <mergeCell ref="I17:I23"/>
    <mergeCell ref="J17:J23"/>
    <mergeCell ref="K17:K18"/>
    <mergeCell ref="L17:L23"/>
    <mergeCell ref="A17:A23"/>
    <mergeCell ref="B17:B23"/>
    <mergeCell ref="C17:C23"/>
    <mergeCell ref="D17:D23"/>
    <mergeCell ref="E17:E23"/>
    <mergeCell ref="F17:F23"/>
    <mergeCell ref="AB17:AB23"/>
    <mergeCell ref="AC17:AC23"/>
    <mergeCell ref="AD17:AD23"/>
    <mergeCell ref="AE17:AE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G24:G30"/>
    <mergeCell ref="H24:H30"/>
    <mergeCell ref="I24:I30"/>
    <mergeCell ref="J24:J30"/>
    <mergeCell ref="K24:K25"/>
    <mergeCell ref="L24:L30"/>
    <mergeCell ref="A24:A30"/>
    <mergeCell ref="B24:B30"/>
    <mergeCell ref="C24:C30"/>
    <mergeCell ref="D24:D30"/>
    <mergeCell ref="E24:E30"/>
    <mergeCell ref="F24:F30"/>
    <mergeCell ref="AB24:AB30"/>
    <mergeCell ref="AC24:AC30"/>
    <mergeCell ref="AD24:AD30"/>
    <mergeCell ref="AE24:AE30"/>
    <mergeCell ref="K26:K30"/>
    <mergeCell ref="W26:W30"/>
    <mergeCell ref="V24:V30"/>
    <mergeCell ref="W24:W25"/>
    <mergeCell ref="X24:X30"/>
    <mergeCell ref="Y24:Y30"/>
    <mergeCell ref="Z24:Z30"/>
    <mergeCell ref="AA24:AA30"/>
    <mergeCell ref="P24:P30"/>
    <mergeCell ref="Q24:Q30"/>
    <mergeCell ref="R24:R30"/>
    <mergeCell ref="S24:S30"/>
    <mergeCell ref="T24:T30"/>
    <mergeCell ref="U24:U30"/>
    <mergeCell ref="G31:G37"/>
    <mergeCell ref="H31:H37"/>
    <mergeCell ref="I31:I37"/>
    <mergeCell ref="J31:J37"/>
    <mergeCell ref="K31:K32"/>
    <mergeCell ref="L31:L37"/>
    <mergeCell ref="A31:A37"/>
    <mergeCell ref="B31:B37"/>
    <mergeCell ref="C31:C37"/>
    <mergeCell ref="D31:D37"/>
    <mergeCell ref="E31:E37"/>
    <mergeCell ref="F31:F37"/>
    <mergeCell ref="AB31:AB37"/>
    <mergeCell ref="AC31:AC37"/>
    <mergeCell ref="AD31:AD37"/>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U31:U37"/>
    <mergeCell ref="A41:B41"/>
    <mergeCell ref="C41:Y41"/>
    <mergeCell ref="Z41:AB41"/>
    <mergeCell ref="AC41:AE41"/>
    <mergeCell ref="A42:B42"/>
    <mergeCell ref="C42:Y42"/>
    <mergeCell ref="Z42:AB42"/>
    <mergeCell ref="AC42:AE42"/>
    <mergeCell ref="A38:AE38"/>
    <mergeCell ref="A39:AE39"/>
    <mergeCell ref="A40:B40"/>
    <mergeCell ref="C40:Y40"/>
    <mergeCell ref="Z40:AB40"/>
    <mergeCell ref="AC40:AE40"/>
    <mergeCell ref="A43:B43"/>
    <mergeCell ref="C43:Y43"/>
    <mergeCell ref="Z43:AB43"/>
    <mergeCell ref="AC43:AE43"/>
    <mergeCell ref="A44:AE44"/>
    <mergeCell ref="A45:F45"/>
    <mergeCell ref="G45:M45"/>
    <mergeCell ref="N45:Z45"/>
    <mergeCell ref="AA45:AE45"/>
    <mergeCell ref="B48:F48"/>
    <mergeCell ref="H48:M48"/>
    <mergeCell ref="N48:R48"/>
    <mergeCell ref="U48:Z48"/>
    <mergeCell ref="AB48:AE48"/>
    <mergeCell ref="B46:F46"/>
    <mergeCell ref="H46:M46"/>
    <mergeCell ref="N46:R46"/>
    <mergeCell ref="U46:Z46"/>
    <mergeCell ref="AB46:AE46"/>
    <mergeCell ref="B47:F47"/>
    <mergeCell ref="H47:M47"/>
    <mergeCell ref="N47:R47"/>
    <mergeCell ref="U47:Z47"/>
    <mergeCell ref="AB47:AE47"/>
  </mergeCells>
  <conditionalFormatting sqref="K10:K16">
    <cfRule type="expression" dxfId="239" priority="45">
      <formula>$K$12="BAJA"</formula>
    </cfRule>
    <cfRule type="expression" dxfId="238" priority="46">
      <formula>$K$12="MODERADA"</formula>
    </cfRule>
    <cfRule type="expression" dxfId="237" priority="47">
      <formula>$K$12="ALTA"</formula>
    </cfRule>
    <cfRule type="expression" dxfId="236" priority="48">
      <formula>$K$12="EXTREMA"</formula>
    </cfRule>
  </conditionalFormatting>
  <conditionalFormatting sqref="K17:K18">
    <cfRule type="expression" dxfId="235" priority="41">
      <formula>$K$19="BAJA"</formula>
    </cfRule>
    <cfRule type="expression" dxfId="234" priority="42">
      <formula>$K$19="MODERADA"</formula>
    </cfRule>
    <cfRule type="expression" dxfId="233" priority="43">
      <formula>$K$19="ALTA"</formula>
    </cfRule>
    <cfRule type="expression" dxfId="232" priority="44">
      <formula>$K$19="EXTREMA"</formula>
    </cfRule>
  </conditionalFormatting>
  <conditionalFormatting sqref="W17:W23">
    <cfRule type="expression" dxfId="231" priority="37">
      <formula>$W$19="MODERADA"</formula>
    </cfRule>
    <cfRule type="expression" dxfId="230" priority="38">
      <formula>$W$19="EXTREMA"</formula>
    </cfRule>
    <cfRule type="expression" dxfId="229" priority="39">
      <formula>$W$19="ALTA"</formula>
    </cfRule>
    <cfRule type="expression" dxfId="228" priority="40">
      <formula>$W$19="BAJA"</formula>
    </cfRule>
  </conditionalFormatting>
  <conditionalFormatting sqref="K24:K25">
    <cfRule type="expression" dxfId="227" priority="33">
      <formula>$K$26="BAJA"</formula>
    </cfRule>
    <cfRule type="expression" dxfId="226" priority="34">
      <formula>$K$26="MODERADA"</formula>
    </cfRule>
    <cfRule type="expression" dxfId="225" priority="35">
      <formula>$K$26="ALTA"</formula>
    </cfRule>
    <cfRule type="expression" dxfId="224" priority="36">
      <formula>$K$26="EXTREMA"</formula>
    </cfRule>
  </conditionalFormatting>
  <conditionalFormatting sqref="W24:W30">
    <cfRule type="expression" dxfId="223" priority="29">
      <formula>$W$26="MODERADA"</formula>
    </cfRule>
    <cfRule type="expression" dxfId="222" priority="30">
      <formula>$W$26="EXTREMA"</formula>
    </cfRule>
    <cfRule type="expression" dxfId="221" priority="31">
      <formula>$W$26="ALTA"</formula>
    </cfRule>
    <cfRule type="expression" dxfId="220" priority="32">
      <formula>$W$26="BAJA"</formula>
    </cfRule>
  </conditionalFormatting>
  <conditionalFormatting sqref="K26:K30">
    <cfRule type="expression" dxfId="219" priority="21">
      <formula>$K$26="BAJA"</formula>
    </cfRule>
    <cfRule type="expression" dxfId="218" priority="22">
      <formula>$K$26="MODERADA"</formula>
    </cfRule>
    <cfRule type="expression" dxfId="217" priority="23">
      <formula>$K$26="ALTA"</formula>
    </cfRule>
    <cfRule type="expression" dxfId="216" priority="24">
      <formula>$K$26="EXTREMA"</formula>
    </cfRule>
  </conditionalFormatting>
  <conditionalFormatting sqref="K19:K23">
    <cfRule type="expression" dxfId="215" priority="25">
      <formula>$K$19="BAJA"</formula>
    </cfRule>
    <cfRule type="expression" dxfId="214" priority="26">
      <formula>$K$19="MODERADA"</formula>
    </cfRule>
    <cfRule type="expression" dxfId="213" priority="27">
      <formula>$K$19="ALTA"</formula>
    </cfRule>
    <cfRule type="expression" dxfId="212" priority="28">
      <formula>$K$19="EXTREMA"</formula>
    </cfRule>
  </conditionalFormatting>
  <conditionalFormatting sqref="W10:W11">
    <cfRule type="expression" dxfId="211" priority="17">
      <formula>$K$12="BAJA"</formula>
    </cfRule>
    <cfRule type="expression" dxfId="210" priority="18">
      <formula>$K$12="MODERADA"</formula>
    </cfRule>
    <cfRule type="expression" dxfId="209" priority="19">
      <formula>$K$12="ALTA"</formula>
    </cfRule>
    <cfRule type="expression" dxfId="208" priority="20">
      <formula>$K$12="EXTREMA"</formula>
    </cfRule>
  </conditionalFormatting>
  <conditionalFormatting sqref="W12:W16">
    <cfRule type="expression" dxfId="207" priority="13">
      <formula>$K$12="BAJA"</formula>
    </cfRule>
    <cfRule type="expression" dxfId="206" priority="14">
      <formula>$K$12="MODERADA"</formula>
    </cfRule>
    <cfRule type="expression" dxfId="205" priority="15">
      <formula>$K$12="ALTA"</formula>
    </cfRule>
    <cfRule type="expression" dxfId="204" priority="16">
      <formula>$K$12="EXTREMA"</formula>
    </cfRule>
  </conditionalFormatting>
  <conditionalFormatting sqref="K31:K32">
    <cfRule type="expression" dxfId="203" priority="9">
      <formula>$K$26="BAJA"</formula>
    </cfRule>
    <cfRule type="expression" dxfId="202" priority="10">
      <formula>$K$26="MODERADA"</formula>
    </cfRule>
    <cfRule type="expression" dxfId="201" priority="11">
      <formula>$K$26="ALTA"</formula>
    </cfRule>
    <cfRule type="expression" dxfId="200" priority="12">
      <formula>$K$26="EXTREMA"</formula>
    </cfRule>
  </conditionalFormatting>
  <conditionalFormatting sqref="W31:W37">
    <cfRule type="expression" dxfId="199" priority="5">
      <formula>$W$26="MODERADA"</formula>
    </cfRule>
    <cfRule type="expression" dxfId="198" priority="6">
      <formula>$W$26="EXTREMA"</formula>
    </cfRule>
    <cfRule type="expression" dxfId="197" priority="7">
      <formula>$W$26="ALTA"</formula>
    </cfRule>
    <cfRule type="expression" dxfId="196" priority="8">
      <formula>$W$26="BAJA"</formula>
    </cfRule>
  </conditionalFormatting>
  <conditionalFormatting sqref="K33:K37">
    <cfRule type="expression" dxfId="195" priority="1">
      <formula>$K$26="BAJA"</formula>
    </cfRule>
    <cfRule type="expression" dxfId="194" priority="2">
      <formula>$K$26="MODERADA"</formula>
    </cfRule>
    <cfRule type="expression" dxfId="193" priority="3">
      <formula>$K$26="ALTA"</formula>
    </cfRule>
    <cfRule type="expression" dxfId="192" priority="4">
      <formula>$K$26="EXTREMA"</formula>
    </cfRule>
  </conditionalFormatting>
  <dataValidations count="6">
    <dataValidation type="list" allowBlank="1" showInputMessage="1" showErrorMessage="1" sqref="D24:D37">
      <formula1>#REF!</formula1>
    </dataValidation>
    <dataValidation type="list" allowBlank="1" showInputMessage="1" showErrorMessage="1" sqref="R10:R37">
      <formula1>#REF!</formula1>
    </dataValidation>
    <dataValidation type="list" allowBlank="1" showInputMessage="1" showErrorMessage="1" sqref="G10:G37">
      <formula1>#REF!</formula1>
    </dataValidation>
    <dataValidation type="list" allowBlank="1" showInputMessage="1" showErrorMessage="1" sqref="N10:N37">
      <formula1>#REF!</formula1>
    </dataValidation>
    <dataValidation type="list" allowBlank="1" showInputMessage="1" showErrorMessage="1" sqref="I10:I37">
      <formula1>#REF!</formula1>
    </dataValidation>
    <dataValidation type="list" allowBlank="1" showInputMessage="1" showErrorMessage="1" sqref="D10:D23">
      <formula1>#REF!</formula1>
    </dataValidation>
  </dataValidations>
  <hyperlinks>
    <hyperlink ref="H46" r:id="rId1" display="mairar@idipron.gov.co"/>
    <hyperlink ref="U46" r:id="rId2" display="mairar@idipron.gov.co"/>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4"/>
  <sheetViews>
    <sheetView topLeftCell="N16" zoomScale="50" zoomScaleNormal="50" workbookViewId="0">
      <selection activeCell="AF17" sqref="AF17:AG23"/>
    </sheetView>
  </sheetViews>
  <sheetFormatPr baseColWidth="10" defaultRowHeight="12.75" x14ac:dyDescent="0.2"/>
  <cols>
    <col min="1" max="2" width="22.5703125" style="51" customWidth="1"/>
    <col min="3" max="3" width="15.42578125" style="51" customWidth="1"/>
    <col min="4" max="4" width="17.28515625" style="84" customWidth="1"/>
    <col min="5" max="5" width="16.140625" style="51" customWidth="1"/>
    <col min="6" max="6" width="23.140625" style="51" customWidth="1"/>
    <col min="7" max="7" width="22.42578125" style="51" customWidth="1"/>
    <col min="8" max="8" width="2.42578125" style="51" hidden="1" customWidth="1"/>
    <col min="9" max="9" width="18.28515625" style="51" customWidth="1"/>
    <col min="10" max="10" width="5.42578125" style="51" hidden="1" customWidth="1"/>
    <col min="11" max="11" width="17.140625" style="51" customWidth="1"/>
    <col min="12" max="12" width="20.28515625" style="51" customWidth="1"/>
    <col min="13" max="13" width="44.7109375" style="51" customWidth="1"/>
    <col min="14" max="14" width="9.5703125" style="51" customWidth="1"/>
    <col min="15" max="15" width="4" style="51" hidden="1" customWidth="1"/>
    <col min="16" max="16" width="4.7109375" style="51" hidden="1" customWidth="1"/>
    <col min="17" max="17" width="2.7109375" style="51" hidden="1" customWidth="1"/>
    <col min="18" max="18" width="12.7109375" style="51" customWidth="1"/>
    <col min="19" max="20" width="2.7109375" style="51" hidden="1" customWidth="1"/>
    <col min="21" max="21" width="18.42578125" style="51" customWidth="1"/>
    <col min="22" max="22" width="16.7109375" style="51" customWidth="1"/>
    <col min="23" max="23" width="16.42578125" style="51" customWidth="1"/>
    <col min="24" max="25" width="21.7109375" style="51" customWidth="1"/>
    <col min="26" max="26" width="31.85546875" style="51" customWidth="1"/>
    <col min="27" max="27" width="28.7109375" style="51" customWidth="1"/>
    <col min="28" max="28" width="15.85546875" style="51" customWidth="1"/>
    <col min="29" max="29" width="48.5703125" style="51" customWidth="1"/>
    <col min="30" max="30" width="19.140625" style="51" customWidth="1"/>
    <col min="31" max="31" width="16.140625" style="51" customWidth="1"/>
    <col min="32" max="16384" width="11.42578125" style="51"/>
  </cols>
  <sheetData>
    <row r="1" spans="1:33" s="43" customFormat="1" ht="21.75" customHeight="1" x14ac:dyDescent="0.25">
      <c r="A1" s="382"/>
      <c r="B1" s="384" t="s">
        <v>0</v>
      </c>
      <c r="C1" s="385"/>
      <c r="D1" s="385"/>
      <c r="E1" s="386"/>
      <c r="F1" s="384" t="s">
        <v>1</v>
      </c>
      <c r="G1" s="385"/>
      <c r="H1" s="385"/>
      <c r="I1" s="385"/>
      <c r="J1" s="385"/>
      <c r="K1" s="385"/>
      <c r="L1" s="385"/>
      <c r="M1" s="385"/>
      <c r="N1" s="385"/>
      <c r="O1" s="385"/>
      <c r="P1" s="385"/>
      <c r="Q1" s="385"/>
      <c r="R1" s="385"/>
      <c r="S1" s="385"/>
      <c r="T1" s="385"/>
      <c r="U1" s="385"/>
      <c r="V1" s="385"/>
      <c r="W1" s="385"/>
      <c r="X1" s="385"/>
      <c r="Y1" s="385"/>
      <c r="Z1" s="385"/>
      <c r="AA1" s="385"/>
      <c r="AB1" s="386"/>
      <c r="AC1" s="42" t="s">
        <v>2</v>
      </c>
      <c r="AD1" s="311" t="s">
        <v>3</v>
      </c>
      <c r="AE1" s="313"/>
    </row>
    <row r="2" spans="1:33" s="43" customFormat="1" ht="21.75" customHeight="1" x14ac:dyDescent="0.25">
      <c r="A2" s="383"/>
      <c r="B2" s="387"/>
      <c r="C2" s="388"/>
      <c r="D2" s="388"/>
      <c r="E2" s="389"/>
      <c r="F2" s="387"/>
      <c r="G2" s="388"/>
      <c r="H2" s="388"/>
      <c r="I2" s="388"/>
      <c r="J2" s="388"/>
      <c r="K2" s="388"/>
      <c r="L2" s="388"/>
      <c r="M2" s="388"/>
      <c r="N2" s="388"/>
      <c r="O2" s="388"/>
      <c r="P2" s="388"/>
      <c r="Q2" s="388"/>
      <c r="R2" s="388"/>
      <c r="S2" s="388"/>
      <c r="T2" s="388"/>
      <c r="U2" s="388"/>
      <c r="V2" s="388"/>
      <c r="W2" s="388"/>
      <c r="X2" s="388"/>
      <c r="Y2" s="388"/>
      <c r="Z2" s="388"/>
      <c r="AA2" s="388"/>
      <c r="AB2" s="389"/>
      <c r="AC2" s="44" t="s">
        <v>7</v>
      </c>
      <c r="AD2" s="390" t="s">
        <v>8</v>
      </c>
      <c r="AE2" s="391"/>
    </row>
    <row r="3" spans="1:33" s="43" customFormat="1" ht="21.75" customHeight="1" x14ac:dyDescent="0.25">
      <c r="A3" s="383"/>
      <c r="B3" s="384" t="s">
        <v>13</v>
      </c>
      <c r="C3" s="385"/>
      <c r="D3" s="385"/>
      <c r="E3" s="386"/>
      <c r="F3" s="384" t="s">
        <v>14</v>
      </c>
      <c r="G3" s="385"/>
      <c r="H3" s="385"/>
      <c r="I3" s="385"/>
      <c r="J3" s="385"/>
      <c r="K3" s="385"/>
      <c r="L3" s="385"/>
      <c r="M3" s="385"/>
      <c r="N3" s="385"/>
      <c r="O3" s="385"/>
      <c r="P3" s="385"/>
      <c r="Q3" s="385"/>
      <c r="R3" s="385"/>
      <c r="S3" s="385"/>
      <c r="T3" s="385"/>
      <c r="U3" s="385"/>
      <c r="V3" s="385"/>
      <c r="W3" s="385"/>
      <c r="X3" s="385"/>
      <c r="Y3" s="385"/>
      <c r="Z3" s="385"/>
      <c r="AA3" s="385"/>
      <c r="AB3" s="386"/>
      <c r="AC3" s="42" t="s">
        <v>15</v>
      </c>
      <c r="AD3" s="311"/>
      <c r="AE3" s="313"/>
    </row>
    <row r="4" spans="1:33" s="43" customFormat="1" ht="21.75" customHeight="1" x14ac:dyDescent="0.25">
      <c r="A4" s="383"/>
      <c r="B4" s="387"/>
      <c r="C4" s="388"/>
      <c r="D4" s="388"/>
      <c r="E4" s="389"/>
      <c r="F4" s="387"/>
      <c r="G4" s="388"/>
      <c r="H4" s="388"/>
      <c r="I4" s="388"/>
      <c r="J4" s="388"/>
      <c r="K4" s="388"/>
      <c r="L4" s="388"/>
      <c r="M4" s="388"/>
      <c r="N4" s="388"/>
      <c r="O4" s="388"/>
      <c r="P4" s="388"/>
      <c r="Q4" s="388"/>
      <c r="R4" s="388"/>
      <c r="S4" s="388"/>
      <c r="T4" s="388"/>
      <c r="U4" s="388"/>
      <c r="V4" s="388"/>
      <c r="W4" s="388"/>
      <c r="X4" s="388"/>
      <c r="Y4" s="388"/>
      <c r="Z4" s="388"/>
      <c r="AA4" s="388"/>
      <c r="AB4" s="389"/>
      <c r="AC4" s="42" t="s">
        <v>19</v>
      </c>
      <c r="AD4" s="392">
        <v>43465</v>
      </c>
      <c r="AE4" s="313"/>
    </row>
    <row r="5" spans="1:33" ht="24.75" customHeight="1" x14ac:dyDescent="0.2">
      <c r="A5" s="405" t="s">
        <v>23</v>
      </c>
      <c r="B5" s="405"/>
      <c r="C5" s="406">
        <v>43587</v>
      </c>
      <c r="D5" s="407"/>
      <c r="E5" s="407"/>
      <c r="F5" s="407"/>
      <c r="G5" s="408"/>
      <c r="H5" s="409"/>
      <c r="I5" s="409"/>
      <c r="J5" s="409"/>
      <c r="K5" s="409"/>
      <c r="L5" s="409"/>
      <c r="M5" s="45" t="s">
        <v>24</v>
      </c>
      <c r="N5" s="410" t="s">
        <v>25</v>
      </c>
      <c r="O5" s="410"/>
      <c r="P5" s="410"/>
      <c r="Q5" s="410"/>
      <c r="R5" s="410"/>
      <c r="S5" s="46"/>
      <c r="T5" s="46"/>
      <c r="U5" s="47"/>
      <c r="V5" s="411" t="s">
        <v>26</v>
      </c>
      <c r="W5" s="412"/>
      <c r="X5" s="42"/>
      <c r="Y5" s="48" t="s">
        <v>27</v>
      </c>
      <c r="Z5" s="42" t="s">
        <v>28</v>
      </c>
      <c r="AA5" s="48" t="s">
        <v>29</v>
      </c>
      <c r="AB5" s="49"/>
      <c r="AC5" s="50" t="s">
        <v>30</v>
      </c>
      <c r="AD5" s="413"/>
      <c r="AE5" s="414"/>
    </row>
    <row r="6" spans="1:33" x14ac:dyDescent="0.2">
      <c r="A6" s="415" t="s">
        <v>32</v>
      </c>
      <c r="B6" s="415"/>
      <c r="C6" s="415"/>
      <c r="D6" s="415"/>
      <c r="E6" s="415"/>
      <c r="F6" s="415"/>
      <c r="G6" s="416" t="s">
        <v>33</v>
      </c>
      <c r="H6" s="417"/>
      <c r="I6" s="417"/>
      <c r="J6" s="417"/>
      <c r="K6" s="417"/>
      <c r="L6" s="417"/>
      <c r="M6" s="417"/>
      <c r="N6" s="417"/>
      <c r="O6" s="417"/>
      <c r="P6" s="417"/>
      <c r="Q6" s="417"/>
      <c r="R6" s="417"/>
      <c r="S6" s="417"/>
      <c r="T6" s="417"/>
      <c r="U6" s="417"/>
      <c r="V6" s="417"/>
      <c r="W6" s="417"/>
      <c r="X6" s="417"/>
      <c r="Y6" s="417"/>
      <c r="Z6" s="417"/>
      <c r="AA6" s="418"/>
      <c r="AB6" s="419" t="s">
        <v>34</v>
      </c>
      <c r="AC6" s="393" t="s">
        <v>35</v>
      </c>
      <c r="AD6" s="422"/>
      <c r="AE6" s="394"/>
      <c r="AF6" s="470" t="s">
        <v>454</v>
      </c>
      <c r="AG6" s="471"/>
    </row>
    <row r="7" spans="1:33" s="52" customFormat="1" ht="14.25" customHeight="1" x14ac:dyDescent="0.2">
      <c r="A7" s="425" t="s">
        <v>37</v>
      </c>
      <c r="B7" s="426" t="s">
        <v>38</v>
      </c>
      <c r="C7" s="425" t="s">
        <v>39</v>
      </c>
      <c r="D7" s="425" t="s">
        <v>4</v>
      </c>
      <c r="E7" s="425" t="s">
        <v>40</v>
      </c>
      <c r="F7" s="410" t="s">
        <v>41</v>
      </c>
      <c r="G7" s="430" t="s">
        <v>42</v>
      </c>
      <c r="H7" s="430"/>
      <c r="I7" s="430"/>
      <c r="J7" s="430"/>
      <c r="K7" s="430"/>
      <c r="L7" s="431" t="s">
        <v>43</v>
      </c>
      <c r="M7" s="434" t="s">
        <v>44</v>
      </c>
      <c r="N7" s="434"/>
      <c r="O7" s="434"/>
      <c r="P7" s="434"/>
      <c r="Q7" s="434"/>
      <c r="R7" s="434"/>
      <c r="S7" s="434"/>
      <c r="T7" s="434"/>
      <c r="U7" s="434"/>
      <c r="V7" s="434"/>
      <c r="W7" s="434"/>
      <c r="X7" s="434"/>
      <c r="Y7" s="434"/>
      <c r="Z7" s="434"/>
      <c r="AA7" s="434"/>
      <c r="AB7" s="420"/>
      <c r="AC7" s="395"/>
      <c r="AD7" s="423"/>
      <c r="AE7" s="396"/>
      <c r="AF7" s="472"/>
      <c r="AG7" s="473"/>
    </row>
    <row r="8" spans="1:33" s="52" customFormat="1" ht="20.25" customHeight="1" x14ac:dyDescent="0.2">
      <c r="A8" s="425"/>
      <c r="B8" s="427"/>
      <c r="C8" s="425"/>
      <c r="D8" s="425"/>
      <c r="E8" s="425"/>
      <c r="F8" s="410"/>
      <c r="G8" s="435" t="s">
        <v>45</v>
      </c>
      <c r="H8" s="435"/>
      <c r="I8" s="435"/>
      <c r="J8" s="435"/>
      <c r="K8" s="435"/>
      <c r="L8" s="432"/>
      <c r="M8" s="354" t="s">
        <v>46</v>
      </c>
      <c r="N8" s="354" t="s">
        <v>47</v>
      </c>
      <c r="O8" s="53"/>
      <c r="P8" s="54"/>
      <c r="Q8" s="54"/>
      <c r="R8" s="356" t="s">
        <v>48</v>
      </c>
      <c r="S8" s="55"/>
      <c r="T8" s="55"/>
      <c r="U8" s="358" t="s">
        <v>49</v>
      </c>
      <c r="V8" s="359"/>
      <c r="W8" s="360"/>
      <c r="X8" s="361" t="s">
        <v>50</v>
      </c>
      <c r="Y8" s="363" t="s">
        <v>51</v>
      </c>
      <c r="Z8" s="363"/>
      <c r="AA8" s="363"/>
      <c r="AB8" s="420"/>
      <c r="AC8" s="397"/>
      <c r="AD8" s="424"/>
      <c r="AE8" s="398"/>
      <c r="AF8" s="472"/>
      <c r="AG8" s="473"/>
    </row>
    <row r="9" spans="1:33" s="52" customFormat="1" ht="47.25" customHeight="1" x14ac:dyDescent="0.2">
      <c r="A9" s="426"/>
      <c r="B9" s="428"/>
      <c r="C9" s="426"/>
      <c r="D9" s="426"/>
      <c r="E9" s="426"/>
      <c r="F9" s="429"/>
      <c r="G9" s="56" t="s">
        <v>6</v>
      </c>
      <c r="H9" s="57" t="s">
        <v>52</v>
      </c>
      <c r="I9" s="56" t="s">
        <v>5</v>
      </c>
      <c r="J9" s="57" t="s">
        <v>53</v>
      </c>
      <c r="K9" s="58" t="s">
        <v>54</v>
      </c>
      <c r="L9" s="433"/>
      <c r="M9" s="355"/>
      <c r="N9" s="355"/>
      <c r="O9" s="59"/>
      <c r="P9" s="59"/>
      <c r="Q9" s="59"/>
      <c r="R9" s="357"/>
      <c r="S9" s="60"/>
      <c r="T9" s="60"/>
      <c r="U9" s="61" t="s">
        <v>6</v>
      </c>
      <c r="V9" s="62" t="s">
        <v>5</v>
      </c>
      <c r="W9" s="61" t="s">
        <v>54</v>
      </c>
      <c r="X9" s="362"/>
      <c r="Y9" s="63" t="s">
        <v>55</v>
      </c>
      <c r="Z9" s="64" t="s">
        <v>56</v>
      </c>
      <c r="AA9" s="64" t="s">
        <v>57</v>
      </c>
      <c r="AB9" s="421"/>
      <c r="AC9" s="65" t="s">
        <v>56</v>
      </c>
      <c r="AD9" s="65" t="s">
        <v>58</v>
      </c>
      <c r="AE9" s="66" t="s">
        <v>59</v>
      </c>
      <c r="AF9" s="474"/>
      <c r="AG9" s="475"/>
    </row>
    <row r="10" spans="1:33" ht="50.25" customHeight="1" x14ac:dyDescent="0.2">
      <c r="A10" s="364" t="s">
        <v>228</v>
      </c>
      <c r="B10" s="364" t="s">
        <v>229</v>
      </c>
      <c r="C10" s="482" t="s">
        <v>230</v>
      </c>
      <c r="D10" s="374" t="s">
        <v>20</v>
      </c>
      <c r="E10" s="503" t="s">
        <v>231</v>
      </c>
      <c r="F10" s="503" t="s">
        <v>232</v>
      </c>
      <c r="G10" s="381" t="s">
        <v>18</v>
      </c>
      <c r="H10" s="370" t="str">
        <f>IF(G10="(1) RARA VEZ","1", IF(G10="(2) IMPROBABLE","2",IF(G10="(3) POSIBLE","3",IF(G10="(4) PROBABLE","4",IF(G10="(5) CASI SEGURO","5","")))))</f>
        <v>2</v>
      </c>
      <c r="I10" s="303" t="s">
        <v>17</v>
      </c>
      <c r="J10" s="305" t="str">
        <f>IF(I10="(1) INSIGNIFICANTE","1",IF(I10="(2) MENOR","2",IF(I10="(3) MODERADO","3",IF(I10="(4) MAYOR","4",IF(I10="(5) CATASTRÓFICO","5","")))))</f>
        <v>2</v>
      </c>
      <c r="K10" s="277">
        <f>+H10*J10</f>
        <v>4</v>
      </c>
      <c r="L10" s="506" t="s">
        <v>233</v>
      </c>
      <c r="M10" s="67" t="s">
        <v>66</v>
      </c>
      <c r="N10" s="85" t="s">
        <v>9</v>
      </c>
      <c r="O10" s="69">
        <f>IF(N10="SÍ",15,"0")</f>
        <v>15</v>
      </c>
      <c r="P10" s="344">
        <f>SUM(O10:O16)</f>
        <v>40</v>
      </c>
      <c r="Q10" s="289">
        <f>IF(AND(P10&gt;=0,P10&lt;=50),0,IF(AND(P10&gt;50,P10&lt;=75),1,IF(AND(P10&gt;75,P10&lt;=100),2,"REVISAR")))</f>
        <v>0</v>
      </c>
      <c r="R10" s="287" t="s">
        <v>6</v>
      </c>
      <c r="S10" s="289">
        <f>IF(R10="PROBABILIDAD",H10-Q10,J10-Q10)</f>
        <v>2</v>
      </c>
      <c r="T10" s="350">
        <f>IF($S10&lt;=0,1,$S10)</f>
        <v>2</v>
      </c>
      <c r="U10" s="328" t="e">
        <f>IF(AND($R10="PROBABILIDAD",$T10=1),#REF!,IF(AND(R10="PROBABILIDAD",$T10=2),#REF!,IF(AND($R10="PROBABILIDAD",$T10=3),#REF!,IF(AND($R10="PROBABILIDAD",$T10=4),#REF!,IF(AND($R10="PROBABILIDAD",$T10=5),#REF!,$G10)))))</f>
        <v>#REF!</v>
      </c>
      <c r="V10" s="331" t="str">
        <f>IF(AND($R10="IMPACTO",$T10=1),#REF!,IF(AND(R10="IMPACTO",$T10=2),#REF!,IF(AND($R10="IMPACTO",$T10=3),#REF!,IF(AND($R10="IMPACTO",$T10=4),#REF!,IF(AND($R10="IMPACTO",$T10=5),#REF!,I10)))))</f>
        <v>(2) MENOR</v>
      </c>
      <c r="W10" s="277">
        <f>IF(R10="PROBABILIDAD",T10*J10,T10*H10)</f>
        <v>4</v>
      </c>
      <c r="X10" s="482" t="s">
        <v>234</v>
      </c>
      <c r="Y10" s="485">
        <v>43739</v>
      </c>
      <c r="Z10" s="482" t="s">
        <v>235</v>
      </c>
      <c r="AA10" s="500" t="s">
        <v>236</v>
      </c>
      <c r="AB10" s="338">
        <v>43587</v>
      </c>
      <c r="AC10" s="496" t="s">
        <v>237</v>
      </c>
      <c r="AD10" s="498" t="s">
        <v>238</v>
      </c>
      <c r="AE10" s="500" t="s">
        <v>239</v>
      </c>
      <c r="AF10" s="399" t="s">
        <v>476</v>
      </c>
      <c r="AG10" s="400"/>
    </row>
    <row r="11" spans="1:33" ht="50.25" customHeight="1" x14ac:dyDescent="0.2">
      <c r="A11" s="365"/>
      <c r="B11" s="365"/>
      <c r="C11" s="483"/>
      <c r="D11" s="375"/>
      <c r="E11" s="503"/>
      <c r="F11" s="504"/>
      <c r="G11" s="381"/>
      <c r="H11" s="317"/>
      <c r="I11" s="303"/>
      <c r="J11" s="305"/>
      <c r="K11" s="277"/>
      <c r="L11" s="507"/>
      <c r="M11" s="70" t="s">
        <v>73</v>
      </c>
      <c r="N11" s="85" t="s">
        <v>9</v>
      </c>
      <c r="O11" s="71">
        <f>IF(N11="SÍ",5,"0")</f>
        <v>5</v>
      </c>
      <c r="P11" s="345"/>
      <c r="Q11" s="290"/>
      <c r="R11" s="288"/>
      <c r="S11" s="290"/>
      <c r="T11" s="351"/>
      <c r="U11" s="329"/>
      <c r="V11" s="332"/>
      <c r="W11" s="277"/>
      <c r="X11" s="483"/>
      <c r="Y11" s="486"/>
      <c r="Z11" s="487"/>
      <c r="AA11" s="501"/>
      <c r="AB11" s="315"/>
      <c r="AC11" s="497"/>
      <c r="AD11" s="499"/>
      <c r="AE11" s="501"/>
      <c r="AF11" s="401"/>
      <c r="AG11" s="402"/>
    </row>
    <row r="12" spans="1:33" ht="50.25" customHeight="1" x14ac:dyDescent="0.2">
      <c r="A12" s="365"/>
      <c r="B12" s="365"/>
      <c r="C12" s="483"/>
      <c r="D12" s="375"/>
      <c r="E12" s="503"/>
      <c r="F12" s="504"/>
      <c r="G12" s="381"/>
      <c r="H12" s="317"/>
      <c r="I12" s="303"/>
      <c r="J12" s="305"/>
      <c r="K12" s="264"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BAJA</v>
      </c>
      <c r="L12" s="507"/>
      <c r="M12" s="72" t="s">
        <v>74</v>
      </c>
      <c r="N12" s="85" t="s">
        <v>16</v>
      </c>
      <c r="O12" s="71" t="str">
        <f>IF(N12="SÍ",15,"0")</f>
        <v>0</v>
      </c>
      <c r="P12" s="345"/>
      <c r="Q12" s="290"/>
      <c r="R12" s="288"/>
      <c r="S12" s="290"/>
      <c r="T12" s="351"/>
      <c r="U12" s="329"/>
      <c r="V12" s="332"/>
      <c r="W12" s="264" t="e">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#REF!</v>
      </c>
      <c r="X12" s="483"/>
      <c r="Y12" s="486"/>
      <c r="Z12" s="487"/>
      <c r="AA12" s="501"/>
      <c r="AB12" s="315"/>
      <c r="AC12" s="497"/>
      <c r="AD12" s="499"/>
      <c r="AE12" s="501"/>
      <c r="AF12" s="401"/>
      <c r="AG12" s="402"/>
    </row>
    <row r="13" spans="1:33" ht="50.25" customHeight="1" x14ac:dyDescent="0.2">
      <c r="A13" s="365"/>
      <c r="B13" s="365"/>
      <c r="C13" s="483"/>
      <c r="D13" s="375"/>
      <c r="E13" s="503"/>
      <c r="F13" s="504"/>
      <c r="G13" s="381"/>
      <c r="H13" s="317"/>
      <c r="I13" s="303"/>
      <c r="J13" s="305"/>
      <c r="K13" s="264"/>
      <c r="L13" s="507"/>
      <c r="M13" s="72" t="s">
        <v>75</v>
      </c>
      <c r="N13" s="85" t="s">
        <v>9</v>
      </c>
      <c r="O13" s="71">
        <f>IF(N13="SÍ",10,"0")</f>
        <v>10</v>
      </c>
      <c r="P13" s="345"/>
      <c r="Q13" s="290"/>
      <c r="R13" s="288"/>
      <c r="S13" s="290"/>
      <c r="T13" s="351"/>
      <c r="U13" s="329"/>
      <c r="V13" s="332"/>
      <c r="W13" s="264"/>
      <c r="X13" s="483"/>
      <c r="Y13" s="486"/>
      <c r="Z13" s="487"/>
      <c r="AA13" s="501"/>
      <c r="AB13" s="315"/>
      <c r="AC13" s="497"/>
      <c r="AD13" s="499"/>
      <c r="AE13" s="501"/>
      <c r="AF13" s="401"/>
      <c r="AG13" s="402"/>
    </row>
    <row r="14" spans="1:33" ht="50.25" customHeight="1" x14ac:dyDescent="0.2">
      <c r="A14" s="365"/>
      <c r="B14" s="365"/>
      <c r="C14" s="483"/>
      <c r="D14" s="375"/>
      <c r="E14" s="503"/>
      <c r="F14" s="504"/>
      <c r="G14" s="381"/>
      <c r="H14" s="317"/>
      <c r="I14" s="303"/>
      <c r="J14" s="305"/>
      <c r="K14" s="264"/>
      <c r="L14" s="507"/>
      <c r="M14" s="70" t="s">
        <v>76</v>
      </c>
      <c r="N14" s="85" t="s">
        <v>240</v>
      </c>
      <c r="O14" s="71" t="str">
        <f>IF(N14="SÍ",15,"0")</f>
        <v>0</v>
      </c>
      <c r="P14" s="345"/>
      <c r="Q14" s="290"/>
      <c r="R14" s="288"/>
      <c r="S14" s="290"/>
      <c r="T14" s="351"/>
      <c r="U14" s="329"/>
      <c r="V14" s="332"/>
      <c r="W14" s="264"/>
      <c r="X14" s="483"/>
      <c r="Y14" s="486"/>
      <c r="Z14" s="487"/>
      <c r="AA14" s="501"/>
      <c r="AB14" s="315"/>
      <c r="AC14" s="497"/>
      <c r="AD14" s="499"/>
      <c r="AE14" s="501"/>
      <c r="AF14" s="401"/>
      <c r="AG14" s="402"/>
    </row>
    <row r="15" spans="1:33" ht="50.25" customHeight="1" x14ac:dyDescent="0.2">
      <c r="A15" s="365"/>
      <c r="B15" s="365"/>
      <c r="C15" s="483"/>
      <c r="D15" s="375"/>
      <c r="E15" s="503"/>
      <c r="F15" s="504"/>
      <c r="G15" s="381"/>
      <c r="H15" s="317"/>
      <c r="I15" s="303"/>
      <c r="J15" s="305"/>
      <c r="K15" s="264"/>
      <c r="L15" s="507"/>
      <c r="M15" s="70" t="s">
        <v>77</v>
      </c>
      <c r="N15" s="85" t="s">
        <v>9</v>
      </c>
      <c r="O15" s="71">
        <f>IF(N15="SÍ",10,"0")</f>
        <v>10</v>
      </c>
      <c r="P15" s="345"/>
      <c r="Q15" s="290"/>
      <c r="R15" s="288"/>
      <c r="S15" s="290"/>
      <c r="T15" s="351"/>
      <c r="U15" s="329"/>
      <c r="V15" s="332"/>
      <c r="W15" s="264"/>
      <c r="X15" s="483"/>
      <c r="Y15" s="486"/>
      <c r="Z15" s="487"/>
      <c r="AA15" s="501"/>
      <c r="AB15" s="315"/>
      <c r="AC15" s="497"/>
      <c r="AD15" s="499"/>
      <c r="AE15" s="501"/>
      <c r="AF15" s="401"/>
      <c r="AG15" s="402"/>
    </row>
    <row r="16" spans="1:33" ht="50.25" customHeight="1" x14ac:dyDescent="0.2">
      <c r="A16" s="365"/>
      <c r="B16" s="365"/>
      <c r="C16" s="484"/>
      <c r="D16" s="376"/>
      <c r="E16" s="482"/>
      <c r="F16" s="505"/>
      <c r="G16" s="341"/>
      <c r="H16" s="318"/>
      <c r="I16" s="304"/>
      <c r="J16" s="305"/>
      <c r="K16" s="327"/>
      <c r="L16" s="508"/>
      <c r="M16" s="73" t="s">
        <v>78</v>
      </c>
      <c r="N16" s="85" t="s">
        <v>16</v>
      </c>
      <c r="O16" s="71" t="str">
        <f>IF(N16="SÍ",30,"0")</f>
        <v>0</v>
      </c>
      <c r="P16" s="345"/>
      <c r="Q16" s="290"/>
      <c r="R16" s="288"/>
      <c r="S16" s="290"/>
      <c r="T16" s="351"/>
      <c r="U16" s="330"/>
      <c r="V16" s="333"/>
      <c r="W16" s="327"/>
      <c r="X16" s="484"/>
      <c r="Y16" s="486"/>
      <c r="Z16" s="488"/>
      <c r="AA16" s="502"/>
      <c r="AB16" s="315"/>
      <c r="AC16" s="497"/>
      <c r="AD16" s="499"/>
      <c r="AE16" s="502"/>
      <c r="AF16" s="403"/>
      <c r="AG16" s="404"/>
    </row>
    <row r="17" spans="1:33" ht="50.25" customHeight="1" x14ac:dyDescent="0.2">
      <c r="A17" s="365"/>
      <c r="B17" s="365"/>
      <c r="C17" s="482" t="s">
        <v>241</v>
      </c>
      <c r="D17" s="374" t="s">
        <v>20</v>
      </c>
      <c r="E17" s="503" t="s">
        <v>242</v>
      </c>
      <c r="F17" s="503" t="s">
        <v>243</v>
      </c>
      <c r="G17" s="381" t="s">
        <v>22</v>
      </c>
      <c r="H17" s="370" t="str">
        <f>IF(G17="(1) RARA VEZ","1", IF(G17="(2) IMPROBABLE","2",IF(G17="(3) POSIBLE","3",IF(G17="(4) PROBABLE","4",IF(G17="(5) CASI SEGURO","5","")))))</f>
        <v>3</v>
      </c>
      <c r="I17" s="303" t="s">
        <v>17</v>
      </c>
      <c r="J17" s="305" t="str">
        <f>IF(I17="(1) INSIGNIFICANTE","1",IF(I17="(2) MENOR","2",IF(I17="(3) MODERADO","3",IF(I17="(4) MAYOR","4",IF(I17="(5) CATASTRÓFICO","5","")))))</f>
        <v>2</v>
      </c>
      <c r="K17" s="277">
        <f>+H17*J17</f>
        <v>6</v>
      </c>
      <c r="L17" s="493" t="s">
        <v>244</v>
      </c>
      <c r="M17" s="67" t="s">
        <v>66</v>
      </c>
      <c r="N17" s="85" t="s">
        <v>9</v>
      </c>
      <c r="O17" s="69">
        <f>IF(N17="SÍ",15,"0")</f>
        <v>15</v>
      </c>
      <c r="P17" s="344">
        <f>SUM(O17:O23)</f>
        <v>40</v>
      </c>
      <c r="Q17" s="289">
        <f>IF(AND(P17&gt;=0,P17&lt;=50),0,IF(AND(P17&gt;50,P17&lt;=75),1,IF(AND(P17&gt;75,P17&lt;=100),2,"REVISAR")))</f>
        <v>0</v>
      </c>
      <c r="R17" s="287" t="s">
        <v>6</v>
      </c>
      <c r="S17" s="289">
        <f>IF(R17="PROBABILIDAD",H17-Q17,J17-Q17)</f>
        <v>3</v>
      </c>
      <c r="T17" s="350">
        <f>IF($S17&lt;=0,1,$S17)</f>
        <v>3</v>
      </c>
      <c r="U17" s="328" t="e">
        <f>IF(AND($R17="PROBABILIDAD",$T17=1),#REF!,IF(AND(R17="PROBABILIDAD",$T17=2),#REF!,IF(AND($R17="PROBABILIDAD",$T17=3),#REF!,IF(AND($R17="PROBABILIDAD",$T17=4),#REF!,IF(AND($R17="PROBABILIDAD",$T17=5),#REF!,$G17)))))</f>
        <v>#REF!</v>
      </c>
      <c r="V17" s="331" t="str">
        <f>IF(AND($R17="IMPACTO",$T17=1),#REF!,IF(AND(R17="IMPACTO",$T17=2),#REF!,IF(AND($R17="IMPACTO",$T17=3),#REF!,IF(AND($R17="IMPACTO",$T17=4),#REF!,IF(AND($R17="IMPACTO",$T17=5),#REF!,I17)))))</f>
        <v>(2) MENOR</v>
      </c>
      <c r="W17" s="334">
        <f>IF(R17="PROBABILIDAD",T17*J17,T17*H17)</f>
        <v>6</v>
      </c>
      <c r="X17" s="482" t="s">
        <v>245</v>
      </c>
      <c r="Y17" s="485">
        <v>43739</v>
      </c>
      <c r="Z17" s="482" t="s">
        <v>246</v>
      </c>
      <c r="AA17" s="500" t="s">
        <v>247</v>
      </c>
      <c r="AB17" s="338">
        <v>43587</v>
      </c>
      <c r="AC17" s="496" t="s">
        <v>248</v>
      </c>
      <c r="AD17" s="498" t="s">
        <v>238</v>
      </c>
      <c r="AE17" s="500" t="s">
        <v>249</v>
      </c>
      <c r="AF17" s="399" t="s">
        <v>463</v>
      </c>
      <c r="AG17" s="400"/>
    </row>
    <row r="18" spans="1:33" ht="48" customHeight="1" x14ac:dyDescent="0.2">
      <c r="A18" s="365"/>
      <c r="B18" s="365"/>
      <c r="C18" s="483"/>
      <c r="D18" s="375"/>
      <c r="E18" s="503"/>
      <c r="F18" s="504"/>
      <c r="G18" s="381"/>
      <c r="H18" s="317"/>
      <c r="I18" s="303"/>
      <c r="J18" s="305"/>
      <c r="K18" s="277"/>
      <c r="L18" s="494"/>
      <c r="M18" s="70" t="s">
        <v>73</v>
      </c>
      <c r="N18" s="85" t="s">
        <v>9</v>
      </c>
      <c r="O18" s="71">
        <f>IF(N18="SÍ",5,"0")</f>
        <v>5</v>
      </c>
      <c r="P18" s="345"/>
      <c r="Q18" s="290"/>
      <c r="R18" s="288"/>
      <c r="S18" s="290"/>
      <c r="T18" s="351"/>
      <c r="U18" s="329"/>
      <c r="V18" s="332"/>
      <c r="W18" s="277"/>
      <c r="X18" s="483"/>
      <c r="Y18" s="486"/>
      <c r="Z18" s="487"/>
      <c r="AA18" s="501"/>
      <c r="AB18" s="315"/>
      <c r="AC18" s="497"/>
      <c r="AD18" s="499"/>
      <c r="AE18" s="501"/>
      <c r="AF18" s="401"/>
      <c r="AG18" s="402"/>
    </row>
    <row r="19" spans="1:33" ht="33" customHeight="1" x14ac:dyDescent="0.2">
      <c r="A19" s="365"/>
      <c r="B19" s="365"/>
      <c r="C19" s="483"/>
      <c r="D19" s="375"/>
      <c r="E19" s="503"/>
      <c r="F19" s="504"/>
      <c r="G19" s="381"/>
      <c r="H19" s="317"/>
      <c r="I19" s="303"/>
      <c r="J19" s="305"/>
      <c r="K19" s="264"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MODERADA</v>
      </c>
      <c r="L19" s="494"/>
      <c r="M19" s="72" t="s">
        <v>74</v>
      </c>
      <c r="N19" s="85" t="s">
        <v>16</v>
      </c>
      <c r="O19" s="71" t="str">
        <f>IF(N19="SÍ",15,"0")</f>
        <v>0</v>
      </c>
      <c r="P19" s="345"/>
      <c r="Q19" s="290"/>
      <c r="R19" s="288"/>
      <c r="S19" s="290"/>
      <c r="T19" s="351"/>
      <c r="U19" s="329"/>
      <c r="V19" s="332"/>
      <c r="W19" s="264" t="e">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#REF!</v>
      </c>
      <c r="X19" s="483"/>
      <c r="Y19" s="486"/>
      <c r="Z19" s="487"/>
      <c r="AA19" s="501"/>
      <c r="AB19" s="315"/>
      <c r="AC19" s="497"/>
      <c r="AD19" s="499"/>
      <c r="AE19" s="501"/>
      <c r="AF19" s="401"/>
      <c r="AG19" s="402"/>
    </row>
    <row r="20" spans="1:33" ht="26.25" customHeight="1" x14ac:dyDescent="0.2">
      <c r="A20" s="365"/>
      <c r="B20" s="365"/>
      <c r="C20" s="483"/>
      <c r="D20" s="375"/>
      <c r="E20" s="503"/>
      <c r="F20" s="504"/>
      <c r="G20" s="381"/>
      <c r="H20" s="317"/>
      <c r="I20" s="303"/>
      <c r="J20" s="305"/>
      <c r="K20" s="264"/>
      <c r="L20" s="494"/>
      <c r="M20" s="72" t="s">
        <v>75</v>
      </c>
      <c r="N20" s="85" t="s">
        <v>9</v>
      </c>
      <c r="O20" s="71">
        <f>IF(N20="SÍ",10,"0")</f>
        <v>10</v>
      </c>
      <c r="P20" s="345"/>
      <c r="Q20" s="290"/>
      <c r="R20" s="288"/>
      <c r="S20" s="290"/>
      <c r="T20" s="351"/>
      <c r="U20" s="329"/>
      <c r="V20" s="332"/>
      <c r="W20" s="264"/>
      <c r="X20" s="483"/>
      <c r="Y20" s="486"/>
      <c r="Z20" s="487"/>
      <c r="AA20" s="501"/>
      <c r="AB20" s="315"/>
      <c r="AC20" s="497"/>
      <c r="AD20" s="499"/>
      <c r="AE20" s="501"/>
      <c r="AF20" s="401"/>
      <c r="AG20" s="402"/>
    </row>
    <row r="21" spans="1:33" ht="45" customHeight="1" x14ac:dyDescent="0.2">
      <c r="A21" s="365"/>
      <c r="B21" s="365"/>
      <c r="C21" s="483"/>
      <c r="D21" s="375"/>
      <c r="E21" s="503"/>
      <c r="F21" s="504"/>
      <c r="G21" s="381"/>
      <c r="H21" s="317"/>
      <c r="I21" s="303"/>
      <c r="J21" s="305"/>
      <c r="K21" s="264"/>
      <c r="L21" s="494"/>
      <c r="M21" s="70" t="s">
        <v>76</v>
      </c>
      <c r="N21" s="85" t="s">
        <v>16</v>
      </c>
      <c r="O21" s="71" t="str">
        <f>IF(N21="SÍ",15,"0")</f>
        <v>0</v>
      </c>
      <c r="P21" s="345"/>
      <c r="Q21" s="290"/>
      <c r="R21" s="288"/>
      <c r="S21" s="290"/>
      <c r="T21" s="351"/>
      <c r="U21" s="329"/>
      <c r="V21" s="332"/>
      <c r="W21" s="264"/>
      <c r="X21" s="483"/>
      <c r="Y21" s="486"/>
      <c r="Z21" s="487"/>
      <c r="AA21" s="501"/>
      <c r="AB21" s="315"/>
      <c r="AC21" s="497"/>
      <c r="AD21" s="499"/>
      <c r="AE21" s="501"/>
      <c r="AF21" s="401"/>
      <c r="AG21" s="402"/>
    </row>
    <row r="22" spans="1:33" ht="51" customHeight="1" x14ac:dyDescent="0.2">
      <c r="A22" s="365"/>
      <c r="B22" s="365"/>
      <c r="C22" s="483"/>
      <c r="D22" s="375"/>
      <c r="E22" s="503"/>
      <c r="F22" s="504"/>
      <c r="G22" s="381"/>
      <c r="H22" s="317"/>
      <c r="I22" s="303"/>
      <c r="J22" s="305"/>
      <c r="K22" s="264"/>
      <c r="L22" s="494"/>
      <c r="M22" s="70" t="s">
        <v>77</v>
      </c>
      <c r="N22" s="85" t="s">
        <v>9</v>
      </c>
      <c r="O22" s="71">
        <f>IF(N22="SÍ",10,"0")</f>
        <v>10</v>
      </c>
      <c r="P22" s="345"/>
      <c r="Q22" s="290"/>
      <c r="R22" s="288"/>
      <c r="S22" s="290"/>
      <c r="T22" s="351"/>
      <c r="U22" s="329"/>
      <c r="V22" s="332"/>
      <c r="W22" s="264"/>
      <c r="X22" s="483"/>
      <c r="Y22" s="486"/>
      <c r="Z22" s="487"/>
      <c r="AA22" s="501"/>
      <c r="AB22" s="315"/>
      <c r="AC22" s="497"/>
      <c r="AD22" s="499"/>
      <c r="AE22" s="501"/>
      <c r="AF22" s="401"/>
      <c r="AG22" s="402"/>
    </row>
    <row r="23" spans="1:33" ht="39.75" customHeight="1" x14ac:dyDescent="0.2">
      <c r="A23" s="365"/>
      <c r="B23" s="365"/>
      <c r="C23" s="484"/>
      <c r="D23" s="376"/>
      <c r="E23" s="482"/>
      <c r="F23" s="505"/>
      <c r="G23" s="341"/>
      <c r="H23" s="318"/>
      <c r="I23" s="304"/>
      <c r="J23" s="305"/>
      <c r="K23" s="327"/>
      <c r="L23" s="495"/>
      <c r="M23" s="73" t="s">
        <v>78</v>
      </c>
      <c r="N23" s="85" t="s">
        <v>16</v>
      </c>
      <c r="O23" s="71" t="str">
        <f>IF(N23="SÍ",30,"0")</f>
        <v>0</v>
      </c>
      <c r="P23" s="345"/>
      <c r="Q23" s="290"/>
      <c r="R23" s="288"/>
      <c r="S23" s="290"/>
      <c r="T23" s="351"/>
      <c r="U23" s="330"/>
      <c r="V23" s="333"/>
      <c r="W23" s="264"/>
      <c r="X23" s="484"/>
      <c r="Y23" s="486"/>
      <c r="Z23" s="488"/>
      <c r="AA23" s="502"/>
      <c r="AB23" s="315"/>
      <c r="AC23" s="497"/>
      <c r="AD23" s="499"/>
      <c r="AE23" s="502"/>
      <c r="AF23" s="403"/>
      <c r="AG23" s="404"/>
    </row>
    <row r="24" spans="1:33" ht="50.25" customHeight="1" x14ac:dyDescent="0.2">
      <c r="A24" s="365"/>
      <c r="B24" s="365"/>
      <c r="C24" s="503" t="s">
        <v>250</v>
      </c>
      <c r="D24" s="374" t="s">
        <v>20</v>
      </c>
      <c r="E24" s="503" t="s">
        <v>251</v>
      </c>
      <c r="F24" s="503" t="s">
        <v>252</v>
      </c>
      <c r="G24" s="381" t="s">
        <v>22</v>
      </c>
      <c r="H24" s="370" t="str">
        <f>IF(G24="(1) RARA VEZ","1", IF(G24="(2) IMPROBABLE","2",IF(G24="(3) POSIBLE","3",IF(G24="(4) PROBABLE","4",IF(G24="(5) CASI SEGURO","5","")))))</f>
        <v>3</v>
      </c>
      <c r="I24" s="303" t="s">
        <v>17</v>
      </c>
      <c r="J24" s="305" t="str">
        <f>IF(I24="(1) INSIGNIFICANTE","1",IF(I24="(2) MENOR","2",IF(I24="(3) MODERADO","3",IF(I24="(4) MAYOR","4",IF(I24="(5) CATASTRÓFICO","5","")))))</f>
        <v>2</v>
      </c>
      <c r="K24" s="277">
        <f>+H24*J24</f>
        <v>6</v>
      </c>
      <c r="L24" s="491" t="s">
        <v>253</v>
      </c>
      <c r="M24" s="67" t="s">
        <v>66</v>
      </c>
      <c r="N24" s="85" t="s">
        <v>240</v>
      </c>
      <c r="O24" s="69" t="str">
        <f>IF(N24="SÍ",15,"0")</f>
        <v>0</v>
      </c>
      <c r="P24" s="344">
        <f>SUM(O24:O30)</f>
        <v>0</v>
      </c>
      <c r="Q24" s="289">
        <f>IF(AND(P24&gt;=0,P24&lt;=50),0,IF(AND(P24&gt;50,P24&lt;=75),1,IF(AND(P24&gt;75,P24&lt;=100),2,"REVISAR")))</f>
        <v>0</v>
      </c>
      <c r="R24" s="287" t="s">
        <v>6</v>
      </c>
      <c r="S24" s="289">
        <f>IF(R24="PROBABILIDAD",H24-Q24,J24-Q24)</f>
        <v>3</v>
      </c>
      <c r="T24" s="350">
        <f>IF($S24&lt;=0,1,$S24)</f>
        <v>3</v>
      </c>
      <c r="U24" s="328" t="e">
        <f>IF(AND($R24="PROBABILIDAD",$T24=1),#REF!,IF(AND(R24="PROBABILIDAD",$T24=2),#REF!,IF(AND($R24="PROBABILIDAD",$T24=3),#REF!,IF(AND($R24="PROBABILIDAD",$T24=4),#REF!,IF(AND($R24="PROBABILIDAD",$T24=5),#REF!,$G24)))))</f>
        <v>#REF!</v>
      </c>
      <c r="V24" s="331" t="str">
        <f>IF(AND($R24="IMPACTO",$T24=1),#REF!,IF(AND(R24="IMPACTO",$T24=2),#REF!,IF(AND($R24="IMPACTO",$T24=3),#REF!,IF(AND($R24="IMPACTO",$T24=4),#REF!,IF(AND($R24="IMPACTO",$T24=5),#REF!,I24)))))</f>
        <v>(2) MENOR</v>
      </c>
      <c r="W24" s="334">
        <f>IF(R24="PROBABILIDAD",T24*J24,T24*H24)</f>
        <v>6</v>
      </c>
      <c r="X24" s="482" t="s">
        <v>254</v>
      </c>
      <c r="Y24" s="485">
        <v>43739</v>
      </c>
      <c r="Z24" s="482" t="s">
        <v>255</v>
      </c>
      <c r="AA24" s="482" t="s">
        <v>256</v>
      </c>
      <c r="AB24" s="338">
        <v>43587</v>
      </c>
      <c r="AC24" s="489" t="s">
        <v>257</v>
      </c>
      <c r="AD24" s="498" t="s">
        <v>238</v>
      </c>
      <c r="AE24" s="500" t="s">
        <v>258</v>
      </c>
      <c r="AF24" s="399" t="s">
        <v>464</v>
      </c>
      <c r="AG24" s="400"/>
    </row>
    <row r="25" spans="1:33" ht="48" customHeight="1" x14ac:dyDescent="0.2">
      <c r="A25" s="365"/>
      <c r="B25" s="365"/>
      <c r="C25" s="504"/>
      <c r="D25" s="375"/>
      <c r="E25" s="504"/>
      <c r="F25" s="504"/>
      <c r="G25" s="381"/>
      <c r="H25" s="317"/>
      <c r="I25" s="303"/>
      <c r="J25" s="305"/>
      <c r="K25" s="277"/>
      <c r="L25" s="492"/>
      <c r="M25" s="70" t="s">
        <v>73</v>
      </c>
      <c r="N25" s="85" t="s">
        <v>240</v>
      </c>
      <c r="O25" s="71" t="str">
        <f>IF(N25="SÍ",5,"0")</f>
        <v>0</v>
      </c>
      <c r="P25" s="345"/>
      <c r="Q25" s="290"/>
      <c r="R25" s="288"/>
      <c r="S25" s="290"/>
      <c r="T25" s="351"/>
      <c r="U25" s="329"/>
      <c r="V25" s="332"/>
      <c r="W25" s="277"/>
      <c r="X25" s="483"/>
      <c r="Y25" s="486"/>
      <c r="Z25" s="487"/>
      <c r="AA25" s="487"/>
      <c r="AB25" s="315"/>
      <c r="AC25" s="490"/>
      <c r="AD25" s="499"/>
      <c r="AE25" s="501"/>
      <c r="AF25" s="401"/>
      <c r="AG25" s="402"/>
    </row>
    <row r="26" spans="1:33" ht="33" customHeight="1" x14ac:dyDescent="0.2">
      <c r="A26" s="365"/>
      <c r="B26" s="365"/>
      <c r="C26" s="504"/>
      <c r="D26" s="375"/>
      <c r="E26" s="504"/>
      <c r="F26" s="504"/>
      <c r="G26" s="381"/>
      <c r="H26" s="317"/>
      <c r="I26" s="303"/>
      <c r="J26" s="305"/>
      <c r="K26" s="264"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MODERADA</v>
      </c>
      <c r="L26" s="492"/>
      <c r="M26" s="72" t="s">
        <v>74</v>
      </c>
      <c r="N26" s="85" t="s">
        <v>16</v>
      </c>
      <c r="O26" s="71" t="str">
        <f>IF(N26="SÍ",15,"0")</f>
        <v>0</v>
      </c>
      <c r="P26" s="345"/>
      <c r="Q26" s="290"/>
      <c r="R26" s="288"/>
      <c r="S26" s="290"/>
      <c r="T26" s="351"/>
      <c r="U26" s="329"/>
      <c r="V26" s="332"/>
      <c r="W26" s="264" t="e">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#REF!</v>
      </c>
      <c r="X26" s="483"/>
      <c r="Y26" s="486"/>
      <c r="Z26" s="487"/>
      <c r="AA26" s="487"/>
      <c r="AB26" s="315"/>
      <c r="AC26" s="490"/>
      <c r="AD26" s="499"/>
      <c r="AE26" s="501"/>
      <c r="AF26" s="401"/>
      <c r="AG26" s="402"/>
    </row>
    <row r="27" spans="1:33" ht="26.25" customHeight="1" x14ac:dyDescent="0.2">
      <c r="A27" s="365"/>
      <c r="B27" s="365"/>
      <c r="C27" s="504"/>
      <c r="D27" s="375"/>
      <c r="E27" s="504"/>
      <c r="F27" s="504"/>
      <c r="G27" s="381"/>
      <c r="H27" s="317"/>
      <c r="I27" s="303"/>
      <c r="J27" s="305"/>
      <c r="K27" s="264"/>
      <c r="L27" s="492"/>
      <c r="M27" s="72" t="s">
        <v>75</v>
      </c>
      <c r="N27" s="85" t="s">
        <v>240</v>
      </c>
      <c r="O27" s="71" t="str">
        <f>IF(N27="SÍ",10,"0")</f>
        <v>0</v>
      </c>
      <c r="P27" s="345"/>
      <c r="Q27" s="290"/>
      <c r="R27" s="288"/>
      <c r="S27" s="290"/>
      <c r="T27" s="351"/>
      <c r="U27" s="329"/>
      <c r="V27" s="332"/>
      <c r="W27" s="264"/>
      <c r="X27" s="483"/>
      <c r="Y27" s="486"/>
      <c r="Z27" s="487"/>
      <c r="AA27" s="487"/>
      <c r="AB27" s="315"/>
      <c r="AC27" s="490"/>
      <c r="AD27" s="499"/>
      <c r="AE27" s="501"/>
      <c r="AF27" s="401"/>
      <c r="AG27" s="402"/>
    </row>
    <row r="28" spans="1:33" ht="45" customHeight="1" x14ac:dyDescent="0.2">
      <c r="A28" s="365"/>
      <c r="B28" s="365"/>
      <c r="C28" s="504"/>
      <c r="D28" s="375"/>
      <c r="E28" s="504"/>
      <c r="F28" s="504"/>
      <c r="G28" s="381"/>
      <c r="H28" s="317"/>
      <c r="I28" s="303"/>
      <c r="J28" s="305"/>
      <c r="K28" s="264"/>
      <c r="L28" s="492"/>
      <c r="M28" s="70" t="s">
        <v>76</v>
      </c>
      <c r="N28" s="85" t="s">
        <v>240</v>
      </c>
      <c r="O28" s="71" t="str">
        <f>IF(N28="SÍ",15,"0")</f>
        <v>0</v>
      </c>
      <c r="P28" s="345"/>
      <c r="Q28" s="290"/>
      <c r="R28" s="288"/>
      <c r="S28" s="290"/>
      <c r="T28" s="351"/>
      <c r="U28" s="329"/>
      <c r="V28" s="332"/>
      <c r="W28" s="264"/>
      <c r="X28" s="483"/>
      <c r="Y28" s="486"/>
      <c r="Z28" s="487"/>
      <c r="AA28" s="487"/>
      <c r="AB28" s="315"/>
      <c r="AC28" s="490"/>
      <c r="AD28" s="499"/>
      <c r="AE28" s="501"/>
      <c r="AF28" s="401"/>
      <c r="AG28" s="402"/>
    </row>
    <row r="29" spans="1:33" ht="92.25" customHeight="1" x14ac:dyDescent="0.2">
      <c r="A29" s="365"/>
      <c r="B29" s="365"/>
      <c r="C29" s="504"/>
      <c r="D29" s="375"/>
      <c r="E29" s="504"/>
      <c r="F29" s="504"/>
      <c r="G29" s="381"/>
      <c r="H29" s="317"/>
      <c r="I29" s="303"/>
      <c r="J29" s="305"/>
      <c r="K29" s="264"/>
      <c r="L29" s="492"/>
      <c r="M29" s="70" t="s">
        <v>77</v>
      </c>
      <c r="N29" s="85" t="s">
        <v>240</v>
      </c>
      <c r="O29" s="71" t="str">
        <f>IF(N29="SÍ",10,"0")</f>
        <v>0</v>
      </c>
      <c r="P29" s="345"/>
      <c r="Q29" s="290"/>
      <c r="R29" s="288"/>
      <c r="S29" s="290"/>
      <c r="T29" s="351"/>
      <c r="U29" s="329"/>
      <c r="V29" s="332"/>
      <c r="W29" s="264"/>
      <c r="X29" s="483"/>
      <c r="Y29" s="486"/>
      <c r="Z29" s="487"/>
      <c r="AA29" s="487"/>
      <c r="AB29" s="315"/>
      <c r="AC29" s="490"/>
      <c r="AD29" s="499"/>
      <c r="AE29" s="501"/>
      <c r="AF29" s="401"/>
      <c r="AG29" s="402"/>
    </row>
    <row r="30" spans="1:33" ht="39.75" customHeight="1" x14ac:dyDescent="0.2">
      <c r="A30" s="366"/>
      <c r="B30" s="366"/>
      <c r="C30" s="505"/>
      <c r="D30" s="376"/>
      <c r="E30" s="505"/>
      <c r="F30" s="505"/>
      <c r="G30" s="341"/>
      <c r="H30" s="318"/>
      <c r="I30" s="304"/>
      <c r="J30" s="305"/>
      <c r="K30" s="327"/>
      <c r="L30" s="492"/>
      <c r="M30" s="73" t="s">
        <v>78</v>
      </c>
      <c r="N30" s="85" t="s">
        <v>240</v>
      </c>
      <c r="O30" s="71" t="str">
        <f>IF(N30="SÍ",30,"0")</f>
        <v>0</v>
      </c>
      <c r="P30" s="345"/>
      <c r="Q30" s="290"/>
      <c r="R30" s="288"/>
      <c r="S30" s="290"/>
      <c r="T30" s="351"/>
      <c r="U30" s="330"/>
      <c r="V30" s="333"/>
      <c r="W30" s="264"/>
      <c r="X30" s="484"/>
      <c r="Y30" s="486"/>
      <c r="Z30" s="488"/>
      <c r="AA30" s="488"/>
      <c r="AB30" s="315"/>
      <c r="AC30" s="490"/>
      <c r="AD30" s="499"/>
      <c r="AE30" s="502"/>
      <c r="AF30" s="403"/>
      <c r="AG30" s="404"/>
    </row>
    <row r="31" spans="1:33" ht="32.25" customHeight="1" x14ac:dyDescent="0.2">
      <c r="A31" s="306" t="s">
        <v>118</v>
      </c>
      <c r="B31" s="306"/>
      <c r="C31" s="306"/>
      <c r="D31" s="306"/>
      <c r="E31" s="306"/>
      <c r="F31" s="306"/>
      <c r="G31" s="306"/>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row>
    <row r="32" spans="1:33" ht="21.75" customHeight="1" x14ac:dyDescent="0.2">
      <c r="A32" s="307" t="s">
        <v>119</v>
      </c>
      <c r="B32" s="307"/>
      <c r="C32" s="308"/>
      <c r="D32" s="308"/>
      <c r="E32" s="308"/>
      <c r="F32" s="308"/>
      <c r="G32" s="308"/>
      <c r="H32" s="308"/>
      <c r="I32" s="308"/>
      <c r="J32" s="308"/>
      <c r="K32" s="308"/>
      <c r="L32" s="308"/>
      <c r="M32" s="308"/>
      <c r="N32" s="308"/>
      <c r="O32" s="308"/>
      <c r="P32" s="308"/>
      <c r="Q32" s="308"/>
      <c r="R32" s="308"/>
      <c r="S32" s="308"/>
      <c r="T32" s="308"/>
      <c r="U32" s="308"/>
      <c r="V32" s="308"/>
      <c r="W32" s="308"/>
      <c r="X32" s="308"/>
      <c r="Y32" s="308"/>
      <c r="Z32" s="308"/>
      <c r="AA32" s="308"/>
      <c r="AB32" s="308"/>
      <c r="AC32" s="308"/>
      <c r="AD32" s="308"/>
      <c r="AE32" s="308"/>
    </row>
    <row r="33" spans="1:33" ht="27.75" customHeight="1" x14ac:dyDescent="0.2">
      <c r="A33" s="309" t="s">
        <v>120</v>
      </c>
      <c r="B33" s="309"/>
      <c r="C33" s="309" t="s">
        <v>121</v>
      </c>
      <c r="D33" s="309"/>
      <c r="E33" s="309"/>
      <c r="F33" s="309"/>
      <c r="G33" s="309"/>
      <c r="H33" s="309"/>
      <c r="I33" s="309"/>
      <c r="J33" s="309"/>
      <c r="K33" s="309"/>
      <c r="L33" s="309"/>
      <c r="M33" s="309"/>
      <c r="N33" s="309"/>
      <c r="O33" s="309"/>
      <c r="P33" s="309"/>
      <c r="Q33" s="309"/>
      <c r="R33" s="309"/>
      <c r="S33" s="309"/>
      <c r="T33" s="309"/>
      <c r="U33" s="309"/>
      <c r="V33" s="309"/>
      <c r="W33" s="309"/>
      <c r="X33" s="309"/>
      <c r="Y33" s="309"/>
      <c r="Z33" s="310" t="s">
        <v>122</v>
      </c>
      <c r="AA33" s="310"/>
      <c r="AB33" s="310"/>
      <c r="AC33" s="311" t="s">
        <v>123</v>
      </c>
      <c r="AD33" s="312"/>
      <c r="AE33" s="313"/>
    </row>
    <row r="34" spans="1:33" s="74" customFormat="1" ht="27.75" customHeight="1" x14ac:dyDescent="0.2">
      <c r="A34" s="479">
        <v>1</v>
      </c>
      <c r="B34" s="480"/>
      <c r="C34" s="300" t="s">
        <v>259</v>
      </c>
      <c r="D34" s="300"/>
      <c r="E34" s="300"/>
      <c r="F34" s="300"/>
      <c r="G34" s="300"/>
      <c r="H34" s="300"/>
      <c r="I34" s="300"/>
      <c r="J34" s="300"/>
      <c r="K34" s="300"/>
      <c r="L34" s="300"/>
      <c r="M34" s="300"/>
      <c r="N34" s="300"/>
      <c r="O34" s="300"/>
      <c r="P34" s="300"/>
      <c r="Q34" s="300"/>
      <c r="R34" s="300"/>
      <c r="S34" s="300"/>
      <c r="T34" s="300"/>
      <c r="U34" s="300"/>
      <c r="V34" s="300"/>
      <c r="W34" s="300"/>
      <c r="X34" s="300"/>
      <c r="Y34" s="300"/>
      <c r="Z34" s="444">
        <v>43496</v>
      </c>
      <c r="AA34" s="295"/>
      <c r="AB34" s="296"/>
      <c r="AC34" s="297" t="s">
        <v>260</v>
      </c>
      <c r="AD34" s="297"/>
      <c r="AE34" s="297"/>
    </row>
    <row r="35" spans="1:33" s="74" customFormat="1" ht="27.75" customHeight="1" x14ac:dyDescent="0.2">
      <c r="A35" s="479">
        <v>2</v>
      </c>
      <c r="B35" s="480"/>
      <c r="C35" s="481" t="s">
        <v>261</v>
      </c>
      <c r="D35" s="481"/>
      <c r="E35" s="481"/>
      <c r="F35" s="481"/>
      <c r="G35" s="481"/>
      <c r="H35" s="481"/>
      <c r="I35" s="481"/>
      <c r="J35" s="481"/>
      <c r="K35" s="481"/>
      <c r="L35" s="481"/>
      <c r="M35" s="481"/>
      <c r="N35" s="481"/>
      <c r="O35" s="481"/>
      <c r="P35" s="481"/>
      <c r="Q35" s="481"/>
      <c r="R35" s="481"/>
      <c r="S35" s="481"/>
      <c r="T35" s="481"/>
      <c r="U35" s="481"/>
      <c r="V35" s="481"/>
      <c r="W35" s="481"/>
      <c r="X35" s="481"/>
      <c r="Y35" s="481"/>
      <c r="Z35" s="294"/>
      <c r="AA35" s="295"/>
      <c r="AB35" s="296"/>
      <c r="AC35" s="297" t="s">
        <v>260</v>
      </c>
      <c r="AD35" s="297"/>
      <c r="AE35" s="297"/>
    </row>
    <row r="36" spans="1:33" s="74" customFormat="1" ht="27.75" customHeight="1" x14ac:dyDescent="0.2">
      <c r="A36" s="479">
        <v>3</v>
      </c>
      <c r="B36" s="480"/>
      <c r="C36" s="300" t="s">
        <v>127</v>
      </c>
      <c r="D36" s="300"/>
      <c r="E36" s="300"/>
      <c r="F36" s="300"/>
      <c r="G36" s="300"/>
      <c r="H36" s="300"/>
      <c r="I36" s="300"/>
      <c r="J36" s="300"/>
      <c r="K36" s="300"/>
      <c r="L36" s="300"/>
      <c r="M36" s="300"/>
      <c r="N36" s="300"/>
      <c r="O36" s="300"/>
      <c r="P36" s="300"/>
      <c r="Q36" s="300"/>
      <c r="R36" s="300"/>
      <c r="S36" s="300"/>
      <c r="T36" s="300"/>
      <c r="U36" s="300"/>
      <c r="V36" s="300"/>
      <c r="W36" s="300"/>
      <c r="X36" s="300"/>
      <c r="Y36" s="300"/>
      <c r="Z36" s="444">
        <v>43587</v>
      </c>
      <c r="AA36" s="295"/>
      <c r="AB36" s="296"/>
      <c r="AC36" s="297" t="s">
        <v>260</v>
      </c>
      <c r="AD36" s="297"/>
      <c r="AE36" s="297"/>
    </row>
    <row r="37" spans="1:33" ht="15" customHeight="1" x14ac:dyDescent="0.2">
      <c r="A37" s="445" t="s">
        <v>128</v>
      </c>
      <c r="B37" s="446"/>
      <c r="C37" s="446"/>
      <c r="D37" s="446"/>
      <c r="E37" s="446"/>
      <c r="F37" s="446"/>
      <c r="G37" s="446"/>
      <c r="H37" s="446"/>
      <c r="I37" s="446"/>
      <c r="J37" s="446"/>
      <c r="K37" s="446"/>
      <c r="L37" s="446"/>
      <c r="M37" s="446"/>
      <c r="N37" s="446"/>
      <c r="O37" s="446"/>
      <c r="P37" s="446"/>
      <c r="Q37" s="446"/>
      <c r="R37" s="446"/>
      <c r="S37" s="446"/>
      <c r="T37" s="446"/>
      <c r="U37" s="446"/>
      <c r="V37" s="446"/>
      <c r="W37" s="446"/>
      <c r="X37" s="446"/>
      <c r="Y37" s="446"/>
      <c r="Z37" s="446"/>
      <c r="AA37" s="446"/>
      <c r="AB37" s="446"/>
      <c r="AC37" s="446"/>
      <c r="AD37" s="446"/>
      <c r="AE37" s="447"/>
    </row>
    <row r="38" spans="1:33" ht="30.75" customHeight="1" x14ac:dyDescent="0.2">
      <c r="A38" s="277" t="s">
        <v>123</v>
      </c>
      <c r="B38" s="277"/>
      <c r="C38" s="277"/>
      <c r="D38" s="277"/>
      <c r="E38" s="277"/>
      <c r="F38" s="277"/>
      <c r="G38" s="277" t="s">
        <v>129</v>
      </c>
      <c r="H38" s="277"/>
      <c r="I38" s="277"/>
      <c r="J38" s="277"/>
      <c r="K38" s="277"/>
      <c r="L38" s="277"/>
      <c r="M38" s="277"/>
      <c r="N38" s="277" t="s">
        <v>130</v>
      </c>
      <c r="O38" s="277"/>
      <c r="P38" s="277"/>
      <c r="Q38" s="277"/>
      <c r="R38" s="277"/>
      <c r="S38" s="277"/>
      <c r="T38" s="277"/>
      <c r="U38" s="277"/>
      <c r="V38" s="277"/>
      <c r="W38" s="277"/>
      <c r="X38" s="277"/>
      <c r="Y38" s="277"/>
      <c r="Z38" s="277"/>
      <c r="AA38" s="278" t="str">
        <f>IF(OR(X5="X",U5="X"),"APOYO OFICINA ASESORA DE PLANEACIÓN","APOYO OFICINA DE CONTROL INTERNO")</f>
        <v>APOYO OFICINA DE CONTROL INTERNO</v>
      </c>
      <c r="AB38" s="278"/>
      <c r="AC38" s="278"/>
      <c r="AD38" s="278"/>
      <c r="AE38" s="278"/>
      <c r="AF38" s="75"/>
      <c r="AG38" s="75"/>
    </row>
    <row r="39" spans="1:33" ht="37.5" customHeight="1" x14ac:dyDescent="0.2">
      <c r="A39" s="81" t="s">
        <v>131</v>
      </c>
      <c r="B39" s="476" t="s">
        <v>262</v>
      </c>
      <c r="C39" s="277"/>
      <c r="D39" s="277"/>
      <c r="E39" s="277"/>
      <c r="F39" s="277"/>
      <c r="G39" s="81" t="s">
        <v>131</v>
      </c>
      <c r="H39" s="476" t="s">
        <v>263</v>
      </c>
      <c r="I39" s="277"/>
      <c r="J39" s="277"/>
      <c r="K39" s="277"/>
      <c r="L39" s="277"/>
      <c r="M39" s="277"/>
      <c r="N39" s="280" t="s">
        <v>131</v>
      </c>
      <c r="O39" s="281"/>
      <c r="P39" s="281"/>
      <c r="Q39" s="281"/>
      <c r="R39" s="282"/>
      <c r="S39" s="82"/>
      <c r="T39" s="82"/>
      <c r="U39" s="477" t="s">
        <v>169</v>
      </c>
      <c r="V39" s="270"/>
      <c r="W39" s="270"/>
      <c r="X39" s="270"/>
      <c r="Y39" s="270"/>
      <c r="Z39" s="270"/>
      <c r="AA39" s="81" t="s">
        <v>131</v>
      </c>
      <c r="AB39" s="478"/>
      <c r="AC39" s="285"/>
      <c r="AD39" s="285"/>
      <c r="AE39" s="286"/>
      <c r="AF39" s="75"/>
      <c r="AG39" s="75"/>
    </row>
    <row r="40" spans="1:33" s="74" customFormat="1" ht="33.75" customHeight="1" x14ac:dyDescent="0.2">
      <c r="A40" s="83" t="s">
        <v>135</v>
      </c>
      <c r="B40" s="277" t="s">
        <v>260</v>
      </c>
      <c r="C40" s="277"/>
      <c r="D40" s="277"/>
      <c r="E40" s="277"/>
      <c r="F40" s="277"/>
      <c r="G40" s="83" t="s">
        <v>135</v>
      </c>
      <c r="H40" s="277" t="s">
        <v>264</v>
      </c>
      <c r="I40" s="277"/>
      <c r="J40" s="277"/>
      <c r="K40" s="277"/>
      <c r="L40" s="277"/>
      <c r="M40" s="277"/>
      <c r="N40" s="82" t="s">
        <v>135</v>
      </c>
      <c r="O40" s="82"/>
      <c r="P40" s="82"/>
      <c r="Q40" s="82"/>
      <c r="R40" s="82"/>
      <c r="S40" s="82"/>
      <c r="T40" s="82"/>
      <c r="U40" s="265" t="s">
        <v>265</v>
      </c>
      <c r="V40" s="270"/>
      <c r="W40" s="270"/>
      <c r="X40" s="270"/>
      <c r="Y40" s="270"/>
      <c r="Z40" s="270"/>
      <c r="AA40" s="83" t="s">
        <v>135</v>
      </c>
      <c r="AB40" s="265"/>
      <c r="AC40" s="270"/>
      <c r="AD40" s="270"/>
      <c r="AE40" s="270"/>
      <c r="AF40" s="77"/>
      <c r="AG40" s="77"/>
    </row>
    <row r="41" spans="1:33" s="74" customFormat="1" ht="32.25" customHeight="1" x14ac:dyDescent="0.2">
      <c r="A41" s="83" t="s">
        <v>139</v>
      </c>
      <c r="B41" s="266" t="s">
        <v>266</v>
      </c>
      <c r="C41" s="277"/>
      <c r="D41" s="277"/>
      <c r="E41" s="277"/>
      <c r="F41" s="277"/>
      <c r="G41" s="83" t="s">
        <v>139</v>
      </c>
      <c r="H41" s="266" t="s">
        <v>238</v>
      </c>
      <c r="I41" s="277"/>
      <c r="J41" s="277"/>
      <c r="K41" s="277"/>
      <c r="L41" s="277"/>
      <c r="M41" s="277"/>
      <c r="N41" s="267" t="s">
        <v>139</v>
      </c>
      <c r="O41" s="268"/>
      <c r="P41" s="268"/>
      <c r="Q41" s="268"/>
      <c r="R41" s="269"/>
      <c r="S41" s="82"/>
      <c r="T41" s="82"/>
      <c r="U41" s="270" t="s">
        <v>267</v>
      </c>
      <c r="V41" s="270"/>
      <c r="W41" s="270"/>
      <c r="X41" s="270"/>
      <c r="Y41" s="270"/>
      <c r="Z41" s="270"/>
      <c r="AA41" s="83" t="s">
        <v>139</v>
      </c>
      <c r="AB41" s="270"/>
      <c r="AC41" s="270"/>
      <c r="AD41" s="270"/>
      <c r="AE41" s="270"/>
      <c r="AF41" s="77"/>
      <c r="AG41" s="77"/>
    </row>
    <row r="42" spans="1:33" s="74" customFormat="1" x14ac:dyDescent="0.2">
      <c r="D42" s="84"/>
      <c r="AF42" s="78"/>
      <c r="AG42" s="78"/>
    </row>
    <row r="43" spans="1:33" x14ac:dyDescent="0.2">
      <c r="AF43" s="76"/>
      <c r="AG43" s="76"/>
    </row>
    <row r="44" spans="1:33" x14ac:dyDescent="0.2">
      <c r="AF44" s="76"/>
      <c r="AG44" s="76"/>
    </row>
  </sheetData>
  <mergeCells count="162">
    <mergeCell ref="AF6:AG9"/>
    <mergeCell ref="AF10:AG16"/>
    <mergeCell ref="AF17:AG23"/>
    <mergeCell ref="AF24:AG30"/>
    <mergeCell ref="A5:B5"/>
    <mergeCell ref="C5:F5"/>
    <mergeCell ref="G5:L5"/>
    <mergeCell ref="N5:R5"/>
    <mergeCell ref="V5:W5"/>
    <mergeCell ref="AD5:AE5"/>
    <mergeCell ref="A6:F6"/>
    <mergeCell ref="G6:AA6"/>
    <mergeCell ref="AB6:AB9"/>
    <mergeCell ref="AC6:AE8"/>
    <mergeCell ref="A7:A9"/>
    <mergeCell ref="B7:B9"/>
    <mergeCell ref="C7:C9"/>
    <mergeCell ref="D7:D9"/>
    <mergeCell ref="E7:E9"/>
    <mergeCell ref="F7:F9"/>
    <mergeCell ref="G7:K7"/>
    <mergeCell ref="L7:L9"/>
    <mergeCell ref="M7:AA7"/>
    <mergeCell ref="G8:K8"/>
    <mergeCell ref="A1:A4"/>
    <mergeCell ref="B1:E2"/>
    <mergeCell ref="F1:AB2"/>
    <mergeCell ref="AD1:AE1"/>
    <mergeCell ref="AD2:AE2"/>
    <mergeCell ref="B3:E4"/>
    <mergeCell ref="F3:AB4"/>
    <mergeCell ref="AD3:AE3"/>
    <mergeCell ref="AD4:AE4"/>
    <mergeCell ref="M8:M9"/>
    <mergeCell ref="N8:N9"/>
    <mergeCell ref="R8:R9"/>
    <mergeCell ref="U8:W8"/>
    <mergeCell ref="X8:X9"/>
    <mergeCell ref="Y8:AA8"/>
    <mergeCell ref="G10:G16"/>
    <mergeCell ref="H10:H16"/>
    <mergeCell ref="I10:I16"/>
    <mergeCell ref="J10:J16"/>
    <mergeCell ref="K10:K11"/>
    <mergeCell ref="L10:L16"/>
    <mergeCell ref="C10:C16"/>
    <mergeCell ref="D10:D16"/>
    <mergeCell ref="E10:E16"/>
    <mergeCell ref="F10:F16"/>
    <mergeCell ref="C17:C23"/>
    <mergeCell ref="D17:D23"/>
    <mergeCell ref="E17:E23"/>
    <mergeCell ref="F17:F23"/>
    <mergeCell ref="C24:C30"/>
    <mergeCell ref="D24:D30"/>
    <mergeCell ref="E24:E30"/>
    <mergeCell ref="F24:F30"/>
    <mergeCell ref="G17:G23"/>
    <mergeCell ref="H17:H23"/>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AE17:AE23"/>
    <mergeCell ref="K19:K23"/>
    <mergeCell ref="K17:K18"/>
    <mergeCell ref="L17:L23"/>
    <mergeCell ref="AB17:AB23"/>
    <mergeCell ref="AC17:AC23"/>
    <mergeCell ref="AD17:AD23"/>
    <mergeCell ref="I17:I23"/>
    <mergeCell ref="J17:J23"/>
    <mergeCell ref="AD24:AD30"/>
    <mergeCell ref="AE24:AE30"/>
    <mergeCell ref="K26:K30"/>
    <mergeCell ref="W26:W30"/>
    <mergeCell ref="W19:W23"/>
    <mergeCell ref="V17:V23"/>
    <mergeCell ref="W17:W18"/>
    <mergeCell ref="X17:X23"/>
    <mergeCell ref="Y17:Y23"/>
    <mergeCell ref="Z17:Z23"/>
    <mergeCell ref="AA17:AA23"/>
    <mergeCell ref="P17:P23"/>
    <mergeCell ref="Q17:Q23"/>
    <mergeCell ref="R17:R23"/>
    <mergeCell ref="S17:S23"/>
    <mergeCell ref="T17:T23"/>
    <mergeCell ref="U17:U23"/>
    <mergeCell ref="A31:AE31"/>
    <mergeCell ref="A32:AE32"/>
    <mergeCell ref="X24:X30"/>
    <mergeCell ref="Y24:Y30"/>
    <mergeCell ref="Z24:Z30"/>
    <mergeCell ref="AA24:AA30"/>
    <mergeCell ref="AB24:AB30"/>
    <mergeCell ref="AC24:AC30"/>
    <mergeCell ref="R24:R30"/>
    <mergeCell ref="S24:S30"/>
    <mergeCell ref="T24:T30"/>
    <mergeCell ref="U24:U30"/>
    <mergeCell ref="V24:V30"/>
    <mergeCell ref="W24:W25"/>
    <mergeCell ref="I24:I30"/>
    <mergeCell ref="J24:J30"/>
    <mergeCell ref="K24:K25"/>
    <mergeCell ref="L24:L30"/>
    <mergeCell ref="P24:P30"/>
    <mergeCell ref="Q24:Q30"/>
    <mergeCell ref="G24:G30"/>
    <mergeCell ref="H24:H30"/>
    <mergeCell ref="A10:A30"/>
    <mergeCell ref="B10:B30"/>
    <mergeCell ref="A35:B35"/>
    <mergeCell ref="C35:Y35"/>
    <mergeCell ref="Z35:AB35"/>
    <mergeCell ref="AC35:AE35"/>
    <mergeCell ref="A36:B36"/>
    <mergeCell ref="C36:Y36"/>
    <mergeCell ref="Z36:AB36"/>
    <mergeCell ref="AC36:AE36"/>
    <mergeCell ref="A33:B33"/>
    <mergeCell ref="C33:Y33"/>
    <mergeCell ref="Z33:AB33"/>
    <mergeCell ref="AC33:AE33"/>
    <mergeCell ref="A34:B34"/>
    <mergeCell ref="C34:Y34"/>
    <mergeCell ref="Z34:AB34"/>
    <mergeCell ref="AC34:AE34"/>
    <mergeCell ref="A37:AE37"/>
    <mergeCell ref="A38:F38"/>
    <mergeCell ref="G38:M38"/>
    <mergeCell ref="N38:Z38"/>
    <mergeCell ref="AA38:AE38"/>
    <mergeCell ref="B39:F39"/>
    <mergeCell ref="H39:M39"/>
    <mergeCell ref="N39:R39"/>
    <mergeCell ref="U39:Z39"/>
    <mergeCell ref="AB39:AE39"/>
    <mergeCell ref="B40:F40"/>
    <mergeCell ref="H40:M40"/>
    <mergeCell ref="U40:Z40"/>
    <mergeCell ref="AB40:AE40"/>
    <mergeCell ref="B41:F41"/>
    <mergeCell ref="H41:M41"/>
    <mergeCell ref="N41:R41"/>
    <mergeCell ref="U41:Z41"/>
    <mergeCell ref="AB41:AE41"/>
  </mergeCells>
  <conditionalFormatting sqref="K10:K16">
    <cfRule type="expression" dxfId="191" priority="33">
      <formula>$K$12="BAJA"</formula>
    </cfRule>
    <cfRule type="expression" dxfId="190" priority="34">
      <formula>$K$12="MODERADA"</formula>
    </cfRule>
    <cfRule type="expression" dxfId="189" priority="35">
      <formula>$K$12="ALTA"</formula>
    </cfRule>
    <cfRule type="expression" dxfId="188" priority="36">
      <formula>$K$12="EXTREMA"</formula>
    </cfRule>
  </conditionalFormatting>
  <conditionalFormatting sqref="K17:K18">
    <cfRule type="expression" dxfId="187" priority="29">
      <formula>$K$19="BAJA"</formula>
    </cfRule>
    <cfRule type="expression" dxfId="186" priority="30">
      <formula>$K$19="MODERADA"</formula>
    </cfRule>
    <cfRule type="expression" dxfId="185" priority="31">
      <formula>$K$19="ALTA"</formula>
    </cfRule>
    <cfRule type="expression" dxfId="184" priority="32">
      <formula>$K$19="EXTREMA"</formula>
    </cfRule>
  </conditionalFormatting>
  <conditionalFormatting sqref="W17:W23">
    <cfRule type="expression" dxfId="183" priority="25">
      <formula>$W$19="MODERADA"</formula>
    </cfRule>
    <cfRule type="expression" dxfId="182" priority="26">
      <formula>$W$19="EXTREMA"</formula>
    </cfRule>
    <cfRule type="expression" dxfId="181" priority="27">
      <formula>$W$19="ALTA"</formula>
    </cfRule>
    <cfRule type="expression" dxfId="180" priority="28">
      <formula>$W$19="BAJA"</formula>
    </cfRule>
  </conditionalFormatting>
  <conditionalFormatting sqref="K24:K25">
    <cfRule type="expression" dxfId="179" priority="21">
      <formula>$K$26="BAJA"</formula>
    </cfRule>
    <cfRule type="expression" dxfId="178" priority="22">
      <formula>$K$26="MODERADA"</formula>
    </cfRule>
    <cfRule type="expression" dxfId="177" priority="23">
      <formula>$K$26="ALTA"</formula>
    </cfRule>
    <cfRule type="expression" dxfId="176" priority="24">
      <formula>$K$26="EXTREMA"</formula>
    </cfRule>
  </conditionalFormatting>
  <conditionalFormatting sqref="W24:W30">
    <cfRule type="expression" dxfId="175" priority="17">
      <formula>$W$26="MODERADA"</formula>
    </cfRule>
    <cfRule type="expression" dxfId="174" priority="18">
      <formula>$W$26="EXTREMA"</formula>
    </cfRule>
    <cfRule type="expression" dxfId="173" priority="19">
      <formula>$W$26="ALTA"</formula>
    </cfRule>
    <cfRule type="expression" dxfId="172" priority="20">
      <formula>$W$26="BAJA"</formula>
    </cfRule>
  </conditionalFormatting>
  <conditionalFormatting sqref="K26:K30">
    <cfRule type="expression" dxfId="171" priority="9">
      <formula>$K$26="BAJA"</formula>
    </cfRule>
    <cfRule type="expression" dxfId="170" priority="10">
      <formula>$K$26="MODERADA"</formula>
    </cfRule>
    <cfRule type="expression" dxfId="169" priority="11">
      <formula>$K$26="ALTA"</formula>
    </cfRule>
    <cfRule type="expression" dxfId="168" priority="12">
      <formula>$K$26="EXTREMA"</formula>
    </cfRule>
  </conditionalFormatting>
  <conditionalFormatting sqref="K19:K23">
    <cfRule type="expression" dxfId="167" priority="13">
      <formula>$K$19="BAJA"</formula>
    </cfRule>
    <cfRule type="expression" dxfId="166" priority="14">
      <formula>$K$19="MODERADA"</formula>
    </cfRule>
    <cfRule type="expression" dxfId="165" priority="15">
      <formula>$K$19="ALTA"</formula>
    </cfRule>
    <cfRule type="expression" dxfId="164" priority="16">
      <formula>$K$19="EXTREMA"</formula>
    </cfRule>
  </conditionalFormatting>
  <conditionalFormatting sqref="W10:W11">
    <cfRule type="expression" dxfId="163" priority="5">
      <formula>$K$12="BAJA"</formula>
    </cfRule>
    <cfRule type="expression" dxfId="162" priority="6">
      <formula>$K$12="MODERADA"</formula>
    </cfRule>
    <cfRule type="expression" dxfId="161" priority="7">
      <formula>$K$12="ALTA"</formula>
    </cfRule>
    <cfRule type="expression" dxfId="160" priority="8">
      <formula>$K$12="EXTREMA"</formula>
    </cfRule>
  </conditionalFormatting>
  <conditionalFormatting sqref="W12:W16">
    <cfRule type="expression" dxfId="159" priority="1">
      <formula>$K$12="BAJA"</formula>
    </cfRule>
    <cfRule type="expression" dxfId="158" priority="2">
      <formula>$K$12="MODERADA"</formula>
    </cfRule>
    <cfRule type="expression" dxfId="157" priority="3">
      <formula>$K$12="ALTA"</formula>
    </cfRule>
    <cfRule type="expression" dxfId="156" priority="4">
      <formula>$K$12="EXTREMA"</formula>
    </cfRule>
  </conditionalFormatting>
  <dataValidations count="5">
    <dataValidation type="list" allowBlank="1" showInputMessage="1" showErrorMessage="1" sqref="N10:N30">
      <formula1>#REF!</formula1>
    </dataValidation>
    <dataValidation type="list" allowBlank="1" showInputMessage="1" showErrorMessage="1" sqref="R10:R30">
      <formula1>#REF!</formula1>
    </dataValidation>
    <dataValidation type="list" allowBlank="1" showInputMessage="1" showErrorMessage="1" sqref="G10:G30">
      <formula1>#REF!</formula1>
    </dataValidation>
    <dataValidation type="list" allowBlank="1" showInputMessage="1" showErrorMessage="1" sqref="I10:I30">
      <formula1>#REF!</formula1>
    </dataValidation>
    <dataValidation type="list" allowBlank="1" showInputMessage="1" showErrorMessage="1" sqref="D10:D30">
      <formula1>#REF!</formula1>
    </dataValidation>
  </dataValidations>
  <hyperlinks>
    <hyperlink ref="B39" r:id="rId1"/>
    <hyperlink ref="H39" r:id="rId2"/>
    <hyperlink ref="U39" r:id="rId3"/>
  </hyperlinks>
  <pageMargins left="0.7" right="0.7" top="0.75" bottom="0.75" header="0.3" footer="0.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4"/>
  <sheetViews>
    <sheetView topLeftCell="K19" zoomScale="40" zoomScaleNormal="40" workbookViewId="0">
      <selection activeCell="AL22" sqref="AL22"/>
    </sheetView>
  </sheetViews>
  <sheetFormatPr baseColWidth="10" defaultRowHeight="12.75" x14ac:dyDescent="0.2"/>
  <cols>
    <col min="1" max="2" width="22.5703125" style="51" customWidth="1"/>
    <col min="3" max="3" width="19.140625" style="51" customWidth="1"/>
    <col min="4" max="4" width="17.28515625" style="84" customWidth="1"/>
    <col min="5" max="5" width="21.5703125" style="51" customWidth="1"/>
    <col min="6" max="6" width="23.140625" style="51" customWidth="1"/>
    <col min="7" max="7" width="22.42578125" style="51" customWidth="1"/>
    <col min="8" max="8" width="2.42578125" style="51" hidden="1" customWidth="1"/>
    <col min="9" max="9" width="18.28515625" style="51" customWidth="1"/>
    <col min="10" max="10" width="5.42578125" style="51" hidden="1" customWidth="1"/>
    <col min="11" max="11" width="17.140625" style="51" customWidth="1"/>
    <col min="12" max="12" width="26.7109375" style="51" customWidth="1"/>
    <col min="13" max="13" width="44.7109375" style="51" customWidth="1"/>
    <col min="14" max="14" width="9.5703125" style="51" customWidth="1"/>
    <col min="15" max="15" width="4" style="51" hidden="1" customWidth="1"/>
    <col min="16" max="16" width="4.7109375" style="51" hidden="1" customWidth="1"/>
    <col min="17" max="17" width="2.7109375" style="51" hidden="1" customWidth="1"/>
    <col min="18" max="18" width="12.7109375" style="51" customWidth="1"/>
    <col min="19" max="20" width="2.7109375" style="51" hidden="1" customWidth="1"/>
    <col min="21" max="21" width="18.42578125" style="51" customWidth="1"/>
    <col min="22" max="22" width="16.7109375" style="51" customWidth="1"/>
    <col min="23" max="23" width="16.42578125" style="51" customWidth="1"/>
    <col min="24" max="24" width="29.5703125" style="51" customWidth="1"/>
    <col min="25" max="25" width="21.7109375" style="51" customWidth="1"/>
    <col min="26" max="26" width="31.85546875" style="51" customWidth="1"/>
    <col min="27" max="27" width="28.7109375" style="51" customWidth="1"/>
    <col min="28" max="28" width="15.85546875" style="51" customWidth="1"/>
    <col min="29" max="29" width="32.28515625" style="51" customWidth="1"/>
    <col min="30" max="30" width="19.140625" style="51" customWidth="1"/>
    <col min="31" max="31" width="25.42578125" style="51" customWidth="1"/>
    <col min="32" max="32" width="11.42578125" style="51"/>
    <col min="33" max="33" width="14.28515625" style="51" customWidth="1"/>
    <col min="34" max="16384" width="11.42578125" style="51"/>
  </cols>
  <sheetData>
    <row r="1" spans="1:33" s="43" customFormat="1" ht="21.75" customHeight="1" x14ac:dyDescent="0.25">
      <c r="A1" s="382"/>
      <c r="B1" s="384" t="s">
        <v>0</v>
      </c>
      <c r="C1" s="385"/>
      <c r="D1" s="385"/>
      <c r="E1" s="386"/>
      <c r="F1" s="384" t="s">
        <v>1</v>
      </c>
      <c r="G1" s="385"/>
      <c r="H1" s="385"/>
      <c r="I1" s="385"/>
      <c r="J1" s="385"/>
      <c r="K1" s="385"/>
      <c r="L1" s="385"/>
      <c r="M1" s="385"/>
      <c r="N1" s="385"/>
      <c r="O1" s="385"/>
      <c r="P1" s="385"/>
      <c r="Q1" s="385"/>
      <c r="R1" s="385"/>
      <c r="S1" s="385"/>
      <c r="T1" s="385"/>
      <c r="U1" s="385"/>
      <c r="V1" s="385"/>
      <c r="W1" s="385"/>
      <c r="X1" s="385"/>
      <c r="Y1" s="385"/>
      <c r="Z1" s="385"/>
      <c r="AA1" s="385"/>
      <c r="AB1" s="386"/>
      <c r="AC1" s="42" t="s">
        <v>2</v>
      </c>
      <c r="AD1" s="311" t="s">
        <v>3</v>
      </c>
      <c r="AE1" s="313"/>
    </row>
    <row r="2" spans="1:33" s="43" customFormat="1" ht="21.75" customHeight="1" x14ac:dyDescent="0.25">
      <c r="A2" s="383"/>
      <c r="B2" s="387"/>
      <c r="C2" s="388"/>
      <c r="D2" s="388"/>
      <c r="E2" s="389"/>
      <c r="F2" s="387"/>
      <c r="G2" s="388"/>
      <c r="H2" s="388"/>
      <c r="I2" s="388"/>
      <c r="J2" s="388"/>
      <c r="K2" s="388"/>
      <c r="L2" s="388"/>
      <c r="M2" s="388"/>
      <c r="N2" s="388"/>
      <c r="O2" s="388"/>
      <c r="P2" s="388"/>
      <c r="Q2" s="388"/>
      <c r="R2" s="388"/>
      <c r="S2" s="388"/>
      <c r="T2" s="388"/>
      <c r="U2" s="388"/>
      <c r="V2" s="388"/>
      <c r="W2" s="388"/>
      <c r="X2" s="388"/>
      <c r="Y2" s="388"/>
      <c r="Z2" s="388"/>
      <c r="AA2" s="388"/>
      <c r="AB2" s="389"/>
      <c r="AC2" s="44" t="s">
        <v>7</v>
      </c>
      <c r="AD2" s="390" t="s">
        <v>8</v>
      </c>
      <c r="AE2" s="391"/>
    </row>
    <row r="3" spans="1:33" s="43" customFormat="1" ht="21.75" customHeight="1" x14ac:dyDescent="0.25">
      <c r="A3" s="383"/>
      <c r="B3" s="384" t="s">
        <v>13</v>
      </c>
      <c r="C3" s="385"/>
      <c r="D3" s="385"/>
      <c r="E3" s="386"/>
      <c r="F3" s="384" t="s">
        <v>14</v>
      </c>
      <c r="G3" s="385"/>
      <c r="H3" s="385"/>
      <c r="I3" s="385"/>
      <c r="J3" s="385"/>
      <c r="K3" s="385"/>
      <c r="L3" s="385"/>
      <c r="M3" s="385"/>
      <c r="N3" s="385"/>
      <c r="O3" s="385"/>
      <c r="P3" s="385"/>
      <c r="Q3" s="385"/>
      <c r="R3" s="385"/>
      <c r="S3" s="385"/>
      <c r="T3" s="385"/>
      <c r="U3" s="385"/>
      <c r="V3" s="385"/>
      <c r="W3" s="385"/>
      <c r="X3" s="385"/>
      <c r="Y3" s="385"/>
      <c r="Z3" s="385"/>
      <c r="AA3" s="385"/>
      <c r="AB3" s="386"/>
      <c r="AC3" s="42" t="s">
        <v>15</v>
      </c>
      <c r="AD3" s="311"/>
      <c r="AE3" s="313"/>
    </row>
    <row r="4" spans="1:33" s="43" customFormat="1" ht="21.75" customHeight="1" x14ac:dyDescent="0.25">
      <c r="A4" s="383"/>
      <c r="B4" s="387"/>
      <c r="C4" s="388"/>
      <c r="D4" s="388"/>
      <c r="E4" s="389"/>
      <c r="F4" s="387"/>
      <c r="G4" s="388"/>
      <c r="H4" s="388"/>
      <c r="I4" s="388"/>
      <c r="J4" s="388"/>
      <c r="K4" s="388"/>
      <c r="L4" s="388"/>
      <c r="M4" s="388"/>
      <c r="N4" s="388"/>
      <c r="O4" s="388"/>
      <c r="P4" s="388"/>
      <c r="Q4" s="388"/>
      <c r="R4" s="388"/>
      <c r="S4" s="388"/>
      <c r="T4" s="388"/>
      <c r="U4" s="388"/>
      <c r="V4" s="388"/>
      <c r="W4" s="388"/>
      <c r="X4" s="388"/>
      <c r="Y4" s="388"/>
      <c r="Z4" s="388"/>
      <c r="AA4" s="388"/>
      <c r="AB4" s="389"/>
      <c r="AC4" s="42" t="s">
        <v>19</v>
      </c>
      <c r="AD4" s="392">
        <v>43465</v>
      </c>
      <c r="AE4" s="313"/>
    </row>
    <row r="5" spans="1:33" ht="24.75" customHeight="1" x14ac:dyDescent="0.2">
      <c r="A5" s="405" t="s">
        <v>23</v>
      </c>
      <c r="B5" s="405"/>
      <c r="C5" s="406">
        <v>43587</v>
      </c>
      <c r="D5" s="407"/>
      <c r="E5" s="407"/>
      <c r="F5" s="407"/>
      <c r="G5" s="408"/>
      <c r="H5" s="409"/>
      <c r="I5" s="409"/>
      <c r="J5" s="409"/>
      <c r="K5" s="409"/>
      <c r="L5" s="409"/>
      <c r="M5" s="45" t="s">
        <v>24</v>
      </c>
      <c r="N5" s="410" t="s">
        <v>25</v>
      </c>
      <c r="O5" s="410"/>
      <c r="P5" s="410"/>
      <c r="Q5" s="410"/>
      <c r="R5" s="410"/>
      <c r="S5" s="46"/>
      <c r="T5" s="46"/>
      <c r="U5" s="86"/>
      <c r="V5" s="411" t="s">
        <v>26</v>
      </c>
      <c r="W5" s="412"/>
      <c r="X5" s="42"/>
      <c r="Y5" s="48" t="s">
        <v>27</v>
      </c>
      <c r="Z5" s="42" t="s">
        <v>28</v>
      </c>
      <c r="AA5" s="48" t="s">
        <v>29</v>
      </c>
      <c r="AB5" s="49"/>
      <c r="AC5" s="50" t="s">
        <v>30</v>
      </c>
      <c r="AD5" s="413"/>
      <c r="AE5" s="414"/>
    </row>
    <row r="6" spans="1:33" x14ac:dyDescent="0.2">
      <c r="A6" s="415" t="s">
        <v>32</v>
      </c>
      <c r="B6" s="415"/>
      <c r="C6" s="415"/>
      <c r="D6" s="415"/>
      <c r="E6" s="415"/>
      <c r="F6" s="415"/>
      <c r="G6" s="416" t="s">
        <v>33</v>
      </c>
      <c r="H6" s="417"/>
      <c r="I6" s="417"/>
      <c r="J6" s="417"/>
      <c r="K6" s="417"/>
      <c r="L6" s="417"/>
      <c r="M6" s="417"/>
      <c r="N6" s="417"/>
      <c r="O6" s="417"/>
      <c r="P6" s="417"/>
      <c r="Q6" s="417"/>
      <c r="R6" s="417"/>
      <c r="S6" s="417"/>
      <c r="T6" s="417"/>
      <c r="U6" s="417"/>
      <c r="V6" s="417"/>
      <c r="W6" s="417"/>
      <c r="X6" s="417"/>
      <c r="Y6" s="417"/>
      <c r="Z6" s="417"/>
      <c r="AA6" s="418"/>
      <c r="AB6" s="419" t="s">
        <v>34</v>
      </c>
      <c r="AC6" s="393" t="s">
        <v>35</v>
      </c>
      <c r="AD6" s="422"/>
      <c r="AE6" s="394"/>
      <c r="AF6" s="470" t="s">
        <v>454</v>
      </c>
      <c r="AG6" s="471"/>
    </row>
    <row r="7" spans="1:33" s="52" customFormat="1" ht="14.25" customHeight="1" x14ac:dyDescent="0.2">
      <c r="A7" s="425" t="s">
        <v>37</v>
      </c>
      <c r="B7" s="426" t="s">
        <v>38</v>
      </c>
      <c r="C7" s="425" t="s">
        <v>39</v>
      </c>
      <c r="D7" s="425" t="s">
        <v>4</v>
      </c>
      <c r="E7" s="425" t="s">
        <v>40</v>
      </c>
      <c r="F7" s="410" t="s">
        <v>41</v>
      </c>
      <c r="G7" s="430" t="s">
        <v>42</v>
      </c>
      <c r="H7" s="430"/>
      <c r="I7" s="430"/>
      <c r="J7" s="430"/>
      <c r="K7" s="430"/>
      <c r="L7" s="431" t="s">
        <v>43</v>
      </c>
      <c r="M7" s="434" t="s">
        <v>44</v>
      </c>
      <c r="N7" s="434"/>
      <c r="O7" s="434"/>
      <c r="P7" s="434"/>
      <c r="Q7" s="434"/>
      <c r="R7" s="434"/>
      <c r="S7" s="434"/>
      <c r="T7" s="434"/>
      <c r="U7" s="434"/>
      <c r="V7" s="434"/>
      <c r="W7" s="434"/>
      <c r="X7" s="434"/>
      <c r="Y7" s="434"/>
      <c r="Z7" s="434"/>
      <c r="AA7" s="434"/>
      <c r="AB7" s="420"/>
      <c r="AC7" s="395"/>
      <c r="AD7" s="423"/>
      <c r="AE7" s="396"/>
      <c r="AF7" s="472"/>
      <c r="AG7" s="473"/>
    </row>
    <row r="8" spans="1:33" s="52" customFormat="1" ht="20.25" customHeight="1" x14ac:dyDescent="0.2">
      <c r="A8" s="425"/>
      <c r="B8" s="427"/>
      <c r="C8" s="425"/>
      <c r="D8" s="425"/>
      <c r="E8" s="425"/>
      <c r="F8" s="410"/>
      <c r="G8" s="435" t="s">
        <v>45</v>
      </c>
      <c r="H8" s="435"/>
      <c r="I8" s="435"/>
      <c r="J8" s="435"/>
      <c r="K8" s="435"/>
      <c r="L8" s="432"/>
      <c r="M8" s="354" t="s">
        <v>46</v>
      </c>
      <c r="N8" s="354" t="s">
        <v>47</v>
      </c>
      <c r="O8" s="53"/>
      <c r="P8" s="54"/>
      <c r="Q8" s="54"/>
      <c r="R8" s="356" t="s">
        <v>48</v>
      </c>
      <c r="S8" s="55"/>
      <c r="T8" s="55"/>
      <c r="U8" s="358" t="s">
        <v>49</v>
      </c>
      <c r="V8" s="359"/>
      <c r="W8" s="360"/>
      <c r="X8" s="361" t="s">
        <v>50</v>
      </c>
      <c r="Y8" s="363" t="s">
        <v>51</v>
      </c>
      <c r="Z8" s="363"/>
      <c r="AA8" s="363"/>
      <c r="AB8" s="420"/>
      <c r="AC8" s="397"/>
      <c r="AD8" s="424"/>
      <c r="AE8" s="398"/>
      <c r="AF8" s="472"/>
      <c r="AG8" s="473"/>
    </row>
    <row r="9" spans="1:33" s="52" customFormat="1" ht="47.25" customHeight="1" x14ac:dyDescent="0.2">
      <c r="A9" s="426"/>
      <c r="B9" s="428"/>
      <c r="C9" s="426"/>
      <c r="D9" s="426"/>
      <c r="E9" s="426"/>
      <c r="F9" s="429"/>
      <c r="G9" s="56" t="s">
        <v>6</v>
      </c>
      <c r="H9" s="57" t="s">
        <v>52</v>
      </c>
      <c r="I9" s="56" t="s">
        <v>5</v>
      </c>
      <c r="J9" s="57" t="s">
        <v>53</v>
      </c>
      <c r="K9" s="58" t="s">
        <v>54</v>
      </c>
      <c r="L9" s="433"/>
      <c r="M9" s="355"/>
      <c r="N9" s="355"/>
      <c r="O9" s="59"/>
      <c r="P9" s="59"/>
      <c r="Q9" s="59"/>
      <c r="R9" s="357"/>
      <c r="S9" s="60"/>
      <c r="T9" s="60"/>
      <c r="U9" s="61" t="s">
        <v>6</v>
      </c>
      <c r="V9" s="62" t="s">
        <v>5</v>
      </c>
      <c r="W9" s="61" t="s">
        <v>54</v>
      </c>
      <c r="X9" s="362"/>
      <c r="Y9" s="63" t="s">
        <v>55</v>
      </c>
      <c r="Z9" s="64" t="s">
        <v>56</v>
      </c>
      <c r="AA9" s="64" t="s">
        <v>57</v>
      </c>
      <c r="AB9" s="421"/>
      <c r="AC9" s="65" t="s">
        <v>56</v>
      </c>
      <c r="AD9" s="65" t="s">
        <v>58</v>
      </c>
      <c r="AE9" s="66" t="s">
        <v>59</v>
      </c>
      <c r="AF9" s="474"/>
      <c r="AG9" s="475"/>
    </row>
    <row r="10" spans="1:33" ht="50.25" customHeight="1" x14ac:dyDescent="0.2">
      <c r="A10" s="560" t="s">
        <v>268</v>
      </c>
      <c r="B10" s="560" t="s">
        <v>269</v>
      </c>
      <c r="C10" s="563" t="s">
        <v>270</v>
      </c>
      <c r="D10" s="566" t="s">
        <v>22</v>
      </c>
      <c r="E10" s="553" t="s">
        <v>271</v>
      </c>
      <c r="F10" s="570" t="s">
        <v>272</v>
      </c>
      <c r="G10" s="551" t="s">
        <v>22</v>
      </c>
      <c r="H10" s="505" t="str">
        <f>IF(G10="(1) RARA VEZ","1", IF(G10="(2) IMPROBABLE","2",IF(G10="(3) POSIBLE","3",IF(G10="(4) PROBABLE","4",IF(G10="(5) CASI SEGURO","5","")))))</f>
        <v>3</v>
      </c>
      <c r="I10" s="542" t="s">
        <v>21</v>
      </c>
      <c r="J10" s="543" t="str">
        <f>IF(I10="(1) INSIGNIFICANTE","1",IF(I10="(2) MENOR","2",IF(I10="(3) MODERADO","3",IF(I10="(4) MAYOR","4",IF(I10="(5) CATASTRÓFICO","5","")))))</f>
        <v>3</v>
      </c>
      <c r="K10" s="520">
        <f>+H10*J10</f>
        <v>9</v>
      </c>
      <c r="L10" s="549" t="s">
        <v>273</v>
      </c>
      <c r="M10" s="67" t="s">
        <v>66</v>
      </c>
      <c r="N10" s="68" t="s">
        <v>16</v>
      </c>
      <c r="O10" s="69" t="str">
        <f>IF(N10="SÍ",15,"0")</f>
        <v>0</v>
      </c>
      <c r="P10" s="344">
        <f>SUM(O10:O16)</f>
        <v>70</v>
      </c>
      <c r="Q10" s="289">
        <f>IF(AND(P10&gt;=0,P10&lt;=50),0,IF(AND(P10&gt;50,P10&lt;=75),1,IF(AND(P10&gt;75,P10&lt;=100),2,"REVISAR")))</f>
        <v>1</v>
      </c>
      <c r="R10" s="530" t="s">
        <v>6</v>
      </c>
      <c r="S10" s="532">
        <f>IF(R10="PROBABILIDAD",H10-Q10,J10-Q10)</f>
        <v>2</v>
      </c>
      <c r="T10" s="534">
        <f>IF($S10&lt;=0,1,$S10)</f>
        <v>2</v>
      </c>
      <c r="U10" s="536" t="e">
        <f>IF(AND($R10="PROBABILIDAD",$T10=1),#REF!,IF(AND(R10="PROBABILIDAD",$T10=2),#REF!,IF(AND($R10="PROBABILIDAD",$T10=3),#REF!,IF(AND($R10="PROBABILIDAD",$T10=4),#REF!,IF(AND($R10="PROBABILIDAD",$T10=5),#REF!,$G10)))))</f>
        <v>#REF!</v>
      </c>
      <c r="V10" s="539" t="str">
        <f>IF(AND($R10="IMPACTO",$T10=1),#REF!,IF(AND(R10="IMPACTO",$T10=2),#REF!,IF(AND($R10="IMPACTO",$T10=3),#REF!,IF(AND($R10="IMPACTO",$T10=4),#REF!,IF(AND($R10="IMPACTO",$T10=5),#REF!,I10)))))</f>
        <v>(3) MODERADO</v>
      </c>
      <c r="W10" s="520">
        <f>IF(R10="PROBABILIDAD",T10*J10,T10*H10)</f>
        <v>6</v>
      </c>
      <c r="X10" s="549" t="s">
        <v>274</v>
      </c>
      <c r="Y10" s="523">
        <v>43739</v>
      </c>
      <c r="Z10" s="489" t="s">
        <v>275</v>
      </c>
      <c r="AA10" s="557" t="s">
        <v>276</v>
      </c>
      <c r="AB10" s="528">
        <v>43587</v>
      </c>
      <c r="AC10" s="521" t="s">
        <v>277</v>
      </c>
      <c r="AD10" s="521" t="s">
        <v>278</v>
      </c>
      <c r="AE10" s="515" t="s">
        <v>279</v>
      </c>
      <c r="AF10" s="399" t="s">
        <v>465</v>
      </c>
      <c r="AG10" s="400"/>
    </row>
    <row r="11" spans="1:33" ht="64.5" customHeight="1" x14ac:dyDescent="0.2">
      <c r="A11" s="561"/>
      <c r="B11" s="561"/>
      <c r="C11" s="564"/>
      <c r="D11" s="567"/>
      <c r="E11" s="553"/>
      <c r="F11" s="554"/>
      <c r="G11" s="551"/>
      <c r="H11" s="487"/>
      <c r="I11" s="542"/>
      <c r="J11" s="543"/>
      <c r="K11" s="520"/>
      <c r="L11" s="577"/>
      <c r="M11" s="70" t="s">
        <v>73</v>
      </c>
      <c r="N11" s="68" t="s">
        <v>9</v>
      </c>
      <c r="O11" s="71">
        <f>IF(N11="SÍ",5,"0")</f>
        <v>5</v>
      </c>
      <c r="P11" s="345"/>
      <c r="Q11" s="290"/>
      <c r="R11" s="531"/>
      <c r="S11" s="533"/>
      <c r="T11" s="535"/>
      <c r="U11" s="537"/>
      <c r="V11" s="540"/>
      <c r="W11" s="520"/>
      <c r="X11" s="546"/>
      <c r="Y11" s="522"/>
      <c r="Z11" s="556"/>
      <c r="AA11" s="558"/>
      <c r="AB11" s="529"/>
      <c r="AC11" s="529"/>
      <c r="AD11" s="529"/>
      <c r="AE11" s="516"/>
      <c r="AF11" s="401"/>
      <c r="AG11" s="402"/>
    </row>
    <row r="12" spans="1:33" ht="59.25" customHeight="1" x14ac:dyDescent="0.2">
      <c r="A12" s="561"/>
      <c r="B12" s="561"/>
      <c r="C12" s="564"/>
      <c r="D12" s="567"/>
      <c r="E12" s="553"/>
      <c r="F12" s="554"/>
      <c r="G12" s="551"/>
      <c r="H12" s="487"/>
      <c r="I12" s="542"/>
      <c r="J12" s="543"/>
      <c r="K12" s="517"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577"/>
      <c r="M12" s="72" t="s">
        <v>74</v>
      </c>
      <c r="N12" s="68" t="s">
        <v>16</v>
      </c>
      <c r="O12" s="71" t="str">
        <f>IF(N12="SÍ",15,"0")</f>
        <v>0</v>
      </c>
      <c r="P12" s="345"/>
      <c r="Q12" s="290"/>
      <c r="R12" s="531"/>
      <c r="S12" s="533"/>
      <c r="T12" s="535"/>
      <c r="U12" s="537"/>
      <c r="V12" s="540"/>
      <c r="W12" s="517" t="e">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#REF!</v>
      </c>
      <c r="X12" s="546"/>
      <c r="Y12" s="522"/>
      <c r="Z12" s="556"/>
      <c r="AA12" s="558"/>
      <c r="AB12" s="529"/>
      <c r="AC12" s="529"/>
      <c r="AD12" s="529"/>
      <c r="AE12" s="516"/>
      <c r="AF12" s="401"/>
      <c r="AG12" s="402"/>
    </row>
    <row r="13" spans="1:33" ht="63" customHeight="1" x14ac:dyDescent="0.2">
      <c r="A13" s="561"/>
      <c r="B13" s="561"/>
      <c r="C13" s="564"/>
      <c r="D13" s="567"/>
      <c r="E13" s="553"/>
      <c r="F13" s="554"/>
      <c r="G13" s="551"/>
      <c r="H13" s="487"/>
      <c r="I13" s="542"/>
      <c r="J13" s="543"/>
      <c r="K13" s="517"/>
      <c r="L13" s="577"/>
      <c r="M13" s="72" t="s">
        <v>75</v>
      </c>
      <c r="N13" s="68" t="s">
        <v>9</v>
      </c>
      <c r="O13" s="71">
        <f>IF(N13="SÍ",10,"0")</f>
        <v>10</v>
      </c>
      <c r="P13" s="345"/>
      <c r="Q13" s="290"/>
      <c r="R13" s="531"/>
      <c r="S13" s="533"/>
      <c r="T13" s="535"/>
      <c r="U13" s="537"/>
      <c r="V13" s="540"/>
      <c r="W13" s="517"/>
      <c r="X13" s="546"/>
      <c r="Y13" s="522"/>
      <c r="Z13" s="556"/>
      <c r="AA13" s="558"/>
      <c r="AB13" s="529"/>
      <c r="AC13" s="529"/>
      <c r="AD13" s="529"/>
      <c r="AE13" s="516"/>
      <c r="AF13" s="401"/>
      <c r="AG13" s="402"/>
    </row>
    <row r="14" spans="1:33" ht="84" customHeight="1" x14ac:dyDescent="0.2">
      <c r="A14" s="561"/>
      <c r="B14" s="561"/>
      <c r="C14" s="564"/>
      <c r="D14" s="567"/>
      <c r="E14" s="553"/>
      <c r="F14" s="554"/>
      <c r="G14" s="551"/>
      <c r="H14" s="487"/>
      <c r="I14" s="542"/>
      <c r="J14" s="543"/>
      <c r="K14" s="517"/>
      <c r="L14" s="577"/>
      <c r="M14" s="70" t="s">
        <v>76</v>
      </c>
      <c r="N14" s="68" t="s">
        <v>9</v>
      </c>
      <c r="O14" s="71">
        <f>IF(N14="SÍ",15,"0")</f>
        <v>15</v>
      </c>
      <c r="P14" s="345"/>
      <c r="Q14" s="290"/>
      <c r="R14" s="531"/>
      <c r="S14" s="533"/>
      <c r="T14" s="535"/>
      <c r="U14" s="537"/>
      <c r="V14" s="540"/>
      <c r="W14" s="517"/>
      <c r="X14" s="546"/>
      <c r="Y14" s="522"/>
      <c r="Z14" s="556"/>
      <c r="AA14" s="558"/>
      <c r="AB14" s="529"/>
      <c r="AC14" s="529"/>
      <c r="AD14" s="529"/>
      <c r="AE14" s="516"/>
      <c r="AF14" s="401"/>
      <c r="AG14" s="402"/>
    </row>
    <row r="15" spans="1:33" ht="60" customHeight="1" x14ac:dyDescent="0.2">
      <c r="A15" s="561"/>
      <c r="B15" s="561"/>
      <c r="C15" s="564"/>
      <c r="D15" s="567"/>
      <c r="E15" s="553"/>
      <c r="F15" s="554"/>
      <c r="G15" s="551"/>
      <c r="H15" s="487"/>
      <c r="I15" s="542"/>
      <c r="J15" s="543"/>
      <c r="K15" s="517"/>
      <c r="L15" s="577"/>
      <c r="M15" s="70" t="s">
        <v>77</v>
      </c>
      <c r="N15" s="68" t="s">
        <v>9</v>
      </c>
      <c r="O15" s="71">
        <f>IF(N15="SÍ",10,"0")</f>
        <v>10</v>
      </c>
      <c r="P15" s="345"/>
      <c r="Q15" s="290"/>
      <c r="R15" s="531"/>
      <c r="S15" s="533"/>
      <c r="T15" s="535"/>
      <c r="U15" s="537"/>
      <c r="V15" s="540"/>
      <c r="W15" s="517"/>
      <c r="X15" s="546"/>
      <c r="Y15" s="522"/>
      <c r="Z15" s="556"/>
      <c r="AA15" s="558"/>
      <c r="AB15" s="529"/>
      <c r="AC15" s="529"/>
      <c r="AD15" s="529"/>
      <c r="AE15" s="516"/>
      <c r="AF15" s="401"/>
      <c r="AG15" s="402"/>
    </row>
    <row r="16" spans="1:33" ht="69" customHeight="1" x14ac:dyDescent="0.2">
      <c r="A16" s="561"/>
      <c r="B16" s="562"/>
      <c r="C16" s="565"/>
      <c r="D16" s="568"/>
      <c r="E16" s="569"/>
      <c r="F16" s="555"/>
      <c r="G16" s="552"/>
      <c r="H16" s="488"/>
      <c r="I16" s="493"/>
      <c r="J16" s="543"/>
      <c r="K16" s="518"/>
      <c r="L16" s="577"/>
      <c r="M16" s="73" t="s">
        <v>78</v>
      </c>
      <c r="N16" s="68" t="s">
        <v>9</v>
      </c>
      <c r="O16" s="71">
        <f>IF(N16="SÍ",30,"0")</f>
        <v>30</v>
      </c>
      <c r="P16" s="345"/>
      <c r="Q16" s="290"/>
      <c r="R16" s="531"/>
      <c r="S16" s="533"/>
      <c r="T16" s="535"/>
      <c r="U16" s="538"/>
      <c r="V16" s="541"/>
      <c r="W16" s="518"/>
      <c r="X16" s="546"/>
      <c r="Y16" s="522"/>
      <c r="Z16" s="556"/>
      <c r="AA16" s="558"/>
      <c r="AB16" s="529"/>
      <c r="AC16" s="529"/>
      <c r="AD16" s="529"/>
      <c r="AE16" s="516"/>
      <c r="AF16" s="403"/>
      <c r="AG16" s="404"/>
    </row>
    <row r="17" spans="1:33" ht="81.75" customHeight="1" x14ac:dyDescent="0.2">
      <c r="A17" s="561"/>
      <c r="B17" s="560" t="s">
        <v>269</v>
      </c>
      <c r="C17" s="571" t="s">
        <v>280</v>
      </c>
      <c r="D17" s="566" t="s">
        <v>22</v>
      </c>
      <c r="E17" s="553" t="s">
        <v>281</v>
      </c>
      <c r="F17" s="553" t="s">
        <v>282</v>
      </c>
      <c r="G17" s="551" t="s">
        <v>22</v>
      </c>
      <c r="H17" s="505" t="str">
        <f>IF(G17="(1) RARA VEZ","1", IF(G17="(2) IMPROBABLE","2",IF(G17="(3) POSIBLE","3",IF(G17="(4) PROBABLE","4",IF(G17="(5) CASI SEGURO","5","")))))</f>
        <v>3</v>
      </c>
      <c r="I17" s="542" t="s">
        <v>21</v>
      </c>
      <c r="J17" s="543" t="str">
        <f>IF(I17="(1) INSIGNIFICANTE","1",IF(I17="(2) MENOR","2",IF(I17="(3) MODERADO","3",IF(I17="(4) MAYOR","4",IF(I17="(5) CATASTRÓFICO","5","")))))</f>
        <v>3</v>
      </c>
      <c r="K17" s="520">
        <f>+H17*J17</f>
        <v>9</v>
      </c>
      <c r="L17" s="544" t="s">
        <v>283</v>
      </c>
      <c r="M17" s="67" t="s">
        <v>66</v>
      </c>
      <c r="N17" s="68" t="s">
        <v>9</v>
      </c>
      <c r="O17" s="69">
        <f>IF(N17="SÍ",15,"0")</f>
        <v>15</v>
      </c>
      <c r="P17" s="344">
        <f>SUM(O17:O23)</f>
        <v>55</v>
      </c>
      <c r="Q17" s="289">
        <f>IF(AND(P17&gt;=0,P17&lt;=50),0,IF(AND(P17&gt;50,P17&lt;=75),1,IF(AND(P17&gt;75,P17&lt;=100),2,"REVISAR")))</f>
        <v>1</v>
      </c>
      <c r="R17" s="530" t="s">
        <v>5</v>
      </c>
      <c r="S17" s="532">
        <f>IF(R17="PROBABILIDAD",H17-Q17,J17-Q17)</f>
        <v>2</v>
      </c>
      <c r="T17" s="534">
        <f>IF($S17&lt;=0,1,$S17)</f>
        <v>2</v>
      </c>
      <c r="U17" s="536" t="str">
        <f>IF(AND($R17="PROBABILIDAD",$T17=1),#REF!,IF(AND(R17="PROBABILIDAD",$T17=2),#REF!,IF(AND($R17="PROBABILIDAD",$T17=3),#REF!,IF(AND($R17="PROBABILIDAD",$T17=4),#REF!,IF(AND($R17="PROBABILIDAD",$T17=5),#REF!,$G17)))))</f>
        <v>(3) POSIBLE</v>
      </c>
      <c r="V17" s="539" t="e">
        <f>IF(AND($R17="IMPACTO",$T17=1),#REF!,IF(AND(R17="IMPACTO",$T17=2),#REF!,IF(AND($R17="IMPACTO",$T17=3),#REF!,IF(AND($R17="IMPACTO",$T17=4),#REF!,IF(AND($R17="IMPACTO",$T17=5),#REF!,I17)))))</f>
        <v>#REF!</v>
      </c>
      <c r="W17" s="519">
        <f>IF(R17="PROBABILIDAD",T17*J17,T17*H17)</f>
        <v>6</v>
      </c>
      <c r="X17" s="547" t="s">
        <v>284</v>
      </c>
      <c r="Y17" s="523">
        <v>43739</v>
      </c>
      <c r="Z17" s="549" t="s">
        <v>285</v>
      </c>
      <c r="AA17" s="526" t="s">
        <v>286</v>
      </c>
      <c r="AB17" s="528">
        <v>43587</v>
      </c>
      <c r="AC17" s="521" t="s">
        <v>287</v>
      </c>
      <c r="AD17" s="521" t="s">
        <v>278</v>
      </c>
      <c r="AE17" s="515" t="s">
        <v>288</v>
      </c>
      <c r="AF17" s="399" t="s">
        <v>466</v>
      </c>
      <c r="AG17" s="400"/>
    </row>
    <row r="18" spans="1:33" ht="48" customHeight="1" x14ac:dyDescent="0.2">
      <c r="A18" s="561"/>
      <c r="B18" s="561"/>
      <c r="C18" s="572"/>
      <c r="D18" s="567"/>
      <c r="E18" s="553"/>
      <c r="F18" s="554"/>
      <c r="G18" s="551"/>
      <c r="H18" s="487"/>
      <c r="I18" s="542"/>
      <c r="J18" s="543"/>
      <c r="K18" s="520"/>
      <c r="L18" s="550"/>
      <c r="M18" s="70" t="s">
        <v>73</v>
      </c>
      <c r="N18" s="68" t="s">
        <v>9</v>
      </c>
      <c r="O18" s="71">
        <f>IF(N18="SÍ",5,"0")</f>
        <v>5</v>
      </c>
      <c r="P18" s="345"/>
      <c r="Q18" s="290"/>
      <c r="R18" s="531"/>
      <c r="S18" s="533"/>
      <c r="T18" s="535"/>
      <c r="U18" s="537"/>
      <c r="V18" s="540"/>
      <c r="W18" s="520"/>
      <c r="X18" s="548"/>
      <c r="Y18" s="522"/>
      <c r="Z18" s="546"/>
      <c r="AA18" s="546"/>
      <c r="AB18" s="529"/>
      <c r="AC18" s="529"/>
      <c r="AD18" s="529"/>
      <c r="AE18" s="559"/>
      <c r="AF18" s="401"/>
      <c r="AG18" s="402"/>
    </row>
    <row r="19" spans="1:33" ht="33" customHeight="1" x14ac:dyDescent="0.2">
      <c r="A19" s="561"/>
      <c r="B19" s="561"/>
      <c r="C19" s="572"/>
      <c r="D19" s="567"/>
      <c r="E19" s="553"/>
      <c r="F19" s="554"/>
      <c r="G19" s="551"/>
      <c r="H19" s="487"/>
      <c r="I19" s="542"/>
      <c r="J19" s="543"/>
      <c r="K19" s="517"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ALTA</v>
      </c>
      <c r="L19" s="550"/>
      <c r="M19" s="72" t="s">
        <v>74</v>
      </c>
      <c r="N19" s="68" t="s">
        <v>16</v>
      </c>
      <c r="O19" s="71" t="str">
        <f>IF(N19="SÍ",15,"0")</f>
        <v>0</v>
      </c>
      <c r="P19" s="345"/>
      <c r="Q19" s="290"/>
      <c r="R19" s="531"/>
      <c r="S19" s="533"/>
      <c r="T19" s="535"/>
      <c r="U19" s="537"/>
      <c r="V19" s="540"/>
      <c r="W19" s="517" t="e">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#REF!</v>
      </c>
      <c r="X19" s="548"/>
      <c r="Y19" s="522"/>
      <c r="Z19" s="546"/>
      <c r="AA19" s="546"/>
      <c r="AB19" s="529"/>
      <c r="AC19" s="529"/>
      <c r="AD19" s="529"/>
      <c r="AE19" s="559"/>
      <c r="AF19" s="401"/>
      <c r="AG19" s="402"/>
    </row>
    <row r="20" spans="1:33" ht="55.5" customHeight="1" x14ac:dyDescent="0.2">
      <c r="A20" s="561"/>
      <c r="B20" s="561"/>
      <c r="C20" s="572"/>
      <c r="D20" s="567"/>
      <c r="E20" s="553"/>
      <c r="F20" s="554"/>
      <c r="G20" s="551"/>
      <c r="H20" s="487"/>
      <c r="I20" s="542"/>
      <c r="J20" s="543"/>
      <c r="K20" s="517"/>
      <c r="L20" s="550"/>
      <c r="M20" s="72" t="s">
        <v>75</v>
      </c>
      <c r="N20" s="87" t="s">
        <v>9</v>
      </c>
      <c r="O20" s="71">
        <f>IF(N20="SÍ",10,"0")</f>
        <v>10</v>
      </c>
      <c r="P20" s="345"/>
      <c r="Q20" s="290"/>
      <c r="R20" s="531"/>
      <c r="S20" s="533"/>
      <c r="T20" s="535"/>
      <c r="U20" s="537"/>
      <c r="V20" s="540"/>
      <c r="W20" s="517"/>
      <c r="X20" s="548"/>
      <c r="Y20" s="522"/>
      <c r="Z20" s="546"/>
      <c r="AA20" s="546"/>
      <c r="AB20" s="529"/>
      <c r="AC20" s="529"/>
      <c r="AD20" s="529"/>
      <c r="AE20" s="559"/>
      <c r="AF20" s="401"/>
      <c r="AG20" s="402"/>
    </row>
    <row r="21" spans="1:33" ht="45" customHeight="1" x14ac:dyDescent="0.2">
      <c r="A21" s="561"/>
      <c r="B21" s="561"/>
      <c r="C21" s="572"/>
      <c r="D21" s="567"/>
      <c r="E21" s="553"/>
      <c r="F21" s="554"/>
      <c r="G21" s="551"/>
      <c r="H21" s="487"/>
      <c r="I21" s="542"/>
      <c r="J21" s="543"/>
      <c r="K21" s="517"/>
      <c r="L21" s="550"/>
      <c r="M21" s="70" t="s">
        <v>76</v>
      </c>
      <c r="N21" s="68" t="s">
        <v>9</v>
      </c>
      <c r="O21" s="71">
        <f>IF(N21="SÍ",15,"0")</f>
        <v>15</v>
      </c>
      <c r="P21" s="345"/>
      <c r="Q21" s="290"/>
      <c r="R21" s="531"/>
      <c r="S21" s="533"/>
      <c r="T21" s="535"/>
      <c r="U21" s="537"/>
      <c r="V21" s="540"/>
      <c r="W21" s="517"/>
      <c r="X21" s="548"/>
      <c r="Y21" s="522"/>
      <c r="Z21" s="546"/>
      <c r="AA21" s="546"/>
      <c r="AB21" s="529"/>
      <c r="AC21" s="529"/>
      <c r="AD21" s="529"/>
      <c r="AE21" s="559"/>
      <c r="AF21" s="401"/>
      <c r="AG21" s="402"/>
    </row>
    <row r="22" spans="1:33" ht="95.25" customHeight="1" x14ac:dyDescent="0.2">
      <c r="A22" s="561"/>
      <c r="B22" s="561"/>
      <c r="C22" s="572"/>
      <c r="D22" s="567"/>
      <c r="E22" s="553"/>
      <c r="F22" s="554"/>
      <c r="G22" s="551"/>
      <c r="H22" s="487"/>
      <c r="I22" s="542"/>
      <c r="J22" s="543"/>
      <c r="K22" s="517"/>
      <c r="L22" s="550"/>
      <c r="M22" s="70" t="s">
        <v>77</v>
      </c>
      <c r="N22" s="68" t="s">
        <v>9</v>
      </c>
      <c r="O22" s="71">
        <f>IF(N22="SÍ",10,"0")</f>
        <v>10</v>
      </c>
      <c r="P22" s="345"/>
      <c r="Q22" s="290"/>
      <c r="R22" s="531"/>
      <c r="S22" s="533"/>
      <c r="T22" s="535"/>
      <c r="U22" s="537"/>
      <c r="V22" s="540"/>
      <c r="W22" s="517"/>
      <c r="X22" s="548"/>
      <c r="Y22" s="522"/>
      <c r="Z22" s="546"/>
      <c r="AA22" s="546"/>
      <c r="AB22" s="529"/>
      <c r="AC22" s="529"/>
      <c r="AD22" s="529"/>
      <c r="AE22" s="559"/>
      <c r="AF22" s="401"/>
      <c r="AG22" s="402"/>
    </row>
    <row r="23" spans="1:33" ht="57.75" customHeight="1" x14ac:dyDescent="0.2">
      <c r="A23" s="561"/>
      <c r="B23" s="562"/>
      <c r="C23" s="573"/>
      <c r="D23" s="568"/>
      <c r="E23" s="569"/>
      <c r="F23" s="555"/>
      <c r="G23" s="552"/>
      <c r="H23" s="488"/>
      <c r="I23" s="493"/>
      <c r="J23" s="543"/>
      <c r="K23" s="518"/>
      <c r="L23" s="550"/>
      <c r="M23" s="73" t="s">
        <v>78</v>
      </c>
      <c r="N23" s="68" t="s">
        <v>16</v>
      </c>
      <c r="O23" s="71" t="str">
        <f>IF(N23="SÍ",30,"0")</f>
        <v>0</v>
      </c>
      <c r="P23" s="345"/>
      <c r="Q23" s="290"/>
      <c r="R23" s="531"/>
      <c r="S23" s="533"/>
      <c r="T23" s="535"/>
      <c r="U23" s="538"/>
      <c r="V23" s="541"/>
      <c r="W23" s="517"/>
      <c r="X23" s="548"/>
      <c r="Y23" s="522"/>
      <c r="Z23" s="546"/>
      <c r="AA23" s="546"/>
      <c r="AB23" s="529"/>
      <c r="AC23" s="529"/>
      <c r="AD23" s="529"/>
      <c r="AE23" s="559"/>
      <c r="AF23" s="403"/>
      <c r="AG23" s="404"/>
    </row>
    <row r="24" spans="1:33" ht="50.25" customHeight="1" x14ac:dyDescent="0.2">
      <c r="A24" s="561"/>
      <c r="B24" s="560" t="s">
        <v>269</v>
      </c>
      <c r="C24" s="574" t="s">
        <v>289</v>
      </c>
      <c r="D24" s="563" t="s">
        <v>22</v>
      </c>
      <c r="E24" s="553" t="s">
        <v>290</v>
      </c>
      <c r="F24" s="553" t="s">
        <v>291</v>
      </c>
      <c r="G24" s="551" t="s">
        <v>22</v>
      </c>
      <c r="H24" s="505" t="str">
        <f>IF(G24="(1) RARA VEZ","1", IF(G24="(2) IMPROBABLE","2",IF(G24="(3) POSIBLE","3",IF(G24="(4) PROBABLE","4",IF(G24="(5) CASI SEGURO","5","")))))</f>
        <v>3</v>
      </c>
      <c r="I24" s="542" t="s">
        <v>21</v>
      </c>
      <c r="J24" s="543" t="str">
        <f>IF(I24="(1) INSIGNIFICANTE","1",IF(I24="(2) MENOR","2",IF(I24="(3) MODERADO","3",IF(I24="(4) MAYOR","4",IF(I24="(5) CATASTRÓFICO","5","")))))</f>
        <v>3</v>
      </c>
      <c r="K24" s="520">
        <f>+H24*J24</f>
        <v>9</v>
      </c>
      <c r="L24" s="544" t="s">
        <v>292</v>
      </c>
      <c r="M24" s="67" t="s">
        <v>66</v>
      </c>
      <c r="N24" s="68" t="s">
        <v>9</v>
      </c>
      <c r="O24" s="69">
        <f>IF(N24="SÍ",15,"0")</f>
        <v>15</v>
      </c>
      <c r="P24" s="344">
        <f>SUM(O24:O30)</f>
        <v>20</v>
      </c>
      <c r="Q24" s="289">
        <f>IF(AND(P24&gt;=0,P24&lt;=50),0,IF(AND(P24&gt;50,P24&lt;=75),1,IF(AND(P24&gt;75,P24&lt;=100),2,"REVISAR")))</f>
        <v>0</v>
      </c>
      <c r="R24" s="530" t="s">
        <v>5</v>
      </c>
      <c r="S24" s="532">
        <f>IF(R24="PROBABILIDAD",H24-Q24,J24-Q24)</f>
        <v>3</v>
      </c>
      <c r="T24" s="534">
        <f>IF($S24&lt;=0,1,$S24)</f>
        <v>3</v>
      </c>
      <c r="U24" s="536" t="str">
        <f>IF(AND($R24="PROBABILIDAD",$T24=1),#REF!,IF(AND(R24="PROBABILIDAD",$T24=2),#REF!,IF(AND($R24="PROBABILIDAD",$T24=3),#REF!,IF(AND($R24="PROBABILIDAD",$T24=4),#REF!,IF(AND($R24="PROBABILIDAD",$T24=5),#REF!,$G24)))))</f>
        <v>(3) POSIBLE</v>
      </c>
      <c r="V24" s="539" t="e">
        <f>IF(AND($R24="IMPACTO",$T24=1),#REF!,IF(AND(R24="IMPACTO",$T24=2),#REF!,IF(AND($R24="IMPACTO",$T24=3),#REF!,IF(AND($R24="IMPACTO",$T24=4),#REF!,IF(AND($R24="IMPACTO",$T24=5),#REF!,I24)))))</f>
        <v>#REF!</v>
      </c>
      <c r="W24" s="519">
        <f>IF(R24="PROBABILIDAD",T24*J24,T24*H24)</f>
        <v>9</v>
      </c>
      <c r="X24" s="521" t="s">
        <v>293</v>
      </c>
      <c r="Y24" s="523">
        <v>43739</v>
      </c>
      <c r="Z24" s="524" t="s">
        <v>294</v>
      </c>
      <c r="AA24" s="526" t="s">
        <v>295</v>
      </c>
      <c r="AB24" s="528">
        <v>43587</v>
      </c>
      <c r="AC24" s="521" t="s">
        <v>296</v>
      </c>
      <c r="AD24" s="521" t="s">
        <v>278</v>
      </c>
      <c r="AE24" s="515" t="s">
        <v>297</v>
      </c>
      <c r="AF24" s="399" t="s">
        <v>467</v>
      </c>
      <c r="AG24" s="578"/>
    </row>
    <row r="25" spans="1:33" ht="58.5" customHeight="1" x14ac:dyDescent="0.2">
      <c r="A25" s="561"/>
      <c r="B25" s="561"/>
      <c r="C25" s="572"/>
      <c r="D25" s="564"/>
      <c r="E25" s="575"/>
      <c r="F25" s="575"/>
      <c r="G25" s="551"/>
      <c r="H25" s="487"/>
      <c r="I25" s="542"/>
      <c r="J25" s="543"/>
      <c r="K25" s="520"/>
      <c r="L25" s="545"/>
      <c r="M25" s="70" t="s">
        <v>73</v>
      </c>
      <c r="N25" s="68" t="s">
        <v>9</v>
      </c>
      <c r="O25" s="71">
        <f>IF(N25="SÍ",5,"0")</f>
        <v>5</v>
      </c>
      <c r="P25" s="345"/>
      <c r="Q25" s="290"/>
      <c r="R25" s="531"/>
      <c r="S25" s="533"/>
      <c r="T25" s="535"/>
      <c r="U25" s="537"/>
      <c r="V25" s="540"/>
      <c r="W25" s="520"/>
      <c r="X25" s="522"/>
      <c r="Y25" s="522"/>
      <c r="Z25" s="525"/>
      <c r="AA25" s="527"/>
      <c r="AB25" s="529"/>
      <c r="AC25" s="529"/>
      <c r="AD25" s="529"/>
      <c r="AE25" s="516"/>
      <c r="AF25" s="579"/>
      <c r="AG25" s="580"/>
    </row>
    <row r="26" spans="1:33" ht="45" customHeight="1" x14ac:dyDescent="0.2">
      <c r="A26" s="561"/>
      <c r="B26" s="561"/>
      <c r="C26" s="572"/>
      <c r="D26" s="564"/>
      <c r="E26" s="575"/>
      <c r="F26" s="575"/>
      <c r="G26" s="551"/>
      <c r="H26" s="487"/>
      <c r="I26" s="542"/>
      <c r="J26" s="543"/>
      <c r="K26" s="517"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ALTA</v>
      </c>
      <c r="L26" s="545"/>
      <c r="M26" s="72" t="s">
        <v>74</v>
      </c>
      <c r="N26" s="68" t="s">
        <v>16</v>
      </c>
      <c r="O26" s="71" t="str">
        <f>IF(N26="SÍ",15,"0")</f>
        <v>0</v>
      </c>
      <c r="P26" s="345"/>
      <c r="Q26" s="290"/>
      <c r="R26" s="531"/>
      <c r="S26" s="533"/>
      <c r="T26" s="535"/>
      <c r="U26" s="537"/>
      <c r="V26" s="540"/>
      <c r="W26" s="517" t="e">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#REF!</v>
      </c>
      <c r="X26" s="522"/>
      <c r="Y26" s="522"/>
      <c r="Z26" s="525"/>
      <c r="AA26" s="527"/>
      <c r="AB26" s="529"/>
      <c r="AC26" s="529"/>
      <c r="AD26" s="529"/>
      <c r="AE26" s="516"/>
      <c r="AF26" s="579"/>
      <c r="AG26" s="580"/>
    </row>
    <row r="27" spans="1:33" ht="49.5" customHeight="1" x14ac:dyDescent="0.2">
      <c r="A27" s="561"/>
      <c r="B27" s="561"/>
      <c r="C27" s="572"/>
      <c r="D27" s="564"/>
      <c r="E27" s="575"/>
      <c r="F27" s="575"/>
      <c r="G27" s="551"/>
      <c r="H27" s="487"/>
      <c r="I27" s="542"/>
      <c r="J27" s="543"/>
      <c r="K27" s="517"/>
      <c r="L27" s="545"/>
      <c r="M27" s="72" t="s">
        <v>75</v>
      </c>
      <c r="N27" s="68" t="s">
        <v>16</v>
      </c>
      <c r="O27" s="71" t="str">
        <f>IF(N27="SÍ",10,"0")</f>
        <v>0</v>
      </c>
      <c r="P27" s="345"/>
      <c r="Q27" s="290"/>
      <c r="R27" s="531"/>
      <c r="S27" s="533"/>
      <c r="T27" s="535"/>
      <c r="U27" s="537"/>
      <c r="V27" s="540"/>
      <c r="W27" s="517"/>
      <c r="X27" s="522"/>
      <c r="Y27" s="522"/>
      <c r="Z27" s="525"/>
      <c r="AA27" s="527"/>
      <c r="AB27" s="529"/>
      <c r="AC27" s="529"/>
      <c r="AD27" s="529"/>
      <c r="AE27" s="516"/>
      <c r="AF27" s="579"/>
      <c r="AG27" s="580"/>
    </row>
    <row r="28" spans="1:33" ht="51.75" customHeight="1" x14ac:dyDescent="0.2">
      <c r="A28" s="561"/>
      <c r="B28" s="561"/>
      <c r="C28" s="572"/>
      <c r="D28" s="564"/>
      <c r="E28" s="575"/>
      <c r="F28" s="575"/>
      <c r="G28" s="551"/>
      <c r="H28" s="487"/>
      <c r="I28" s="542"/>
      <c r="J28" s="543"/>
      <c r="K28" s="517"/>
      <c r="L28" s="545"/>
      <c r="M28" s="70" t="s">
        <v>76</v>
      </c>
      <c r="N28" s="68" t="s">
        <v>16</v>
      </c>
      <c r="O28" s="71" t="str">
        <f>IF(N28="SÍ",15,"0")</f>
        <v>0</v>
      </c>
      <c r="P28" s="345"/>
      <c r="Q28" s="290"/>
      <c r="R28" s="531"/>
      <c r="S28" s="533"/>
      <c r="T28" s="535"/>
      <c r="U28" s="537"/>
      <c r="V28" s="540"/>
      <c r="W28" s="517"/>
      <c r="X28" s="522"/>
      <c r="Y28" s="522"/>
      <c r="Z28" s="525"/>
      <c r="AA28" s="527"/>
      <c r="AB28" s="529"/>
      <c r="AC28" s="529"/>
      <c r="AD28" s="529"/>
      <c r="AE28" s="516"/>
      <c r="AF28" s="579"/>
      <c r="AG28" s="580"/>
    </row>
    <row r="29" spans="1:33" ht="138" customHeight="1" x14ac:dyDescent="0.2">
      <c r="A29" s="561"/>
      <c r="B29" s="561"/>
      <c r="C29" s="572"/>
      <c r="D29" s="564"/>
      <c r="E29" s="575"/>
      <c r="F29" s="575"/>
      <c r="G29" s="551"/>
      <c r="H29" s="487"/>
      <c r="I29" s="542"/>
      <c r="J29" s="543"/>
      <c r="K29" s="517"/>
      <c r="L29" s="545"/>
      <c r="M29" s="70" t="s">
        <v>77</v>
      </c>
      <c r="N29" s="68" t="s">
        <v>16</v>
      </c>
      <c r="O29" s="71" t="str">
        <f>IF(N29="SÍ",10,"0")</f>
        <v>0</v>
      </c>
      <c r="P29" s="345"/>
      <c r="Q29" s="290"/>
      <c r="R29" s="531"/>
      <c r="S29" s="533"/>
      <c r="T29" s="535"/>
      <c r="U29" s="537"/>
      <c r="V29" s="540"/>
      <c r="W29" s="517"/>
      <c r="X29" s="522"/>
      <c r="Y29" s="522"/>
      <c r="Z29" s="525"/>
      <c r="AA29" s="527"/>
      <c r="AB29" s="529"/>
      <c r="AC29" s="529"/>
      <c r="AD29" s="529"/>
      <c r="AE29" s="516"/>
      <c r="AF29" s="579"/>
      <c r="AG29" s="580"/>
    </row>
    <row r="30" spans="1:33" ht="84" customHeight="1" x14ac:dyDescent="0.2">
      <c r="A30" s="562"/>
      <c r="B30" s="562"/>
      <c r="C30" s="573"/>
      <c r="D30" s="565"/>
      <c r="E30" s="576"/>
      <c r="F30" s="576"/>
      <c r="G30" s="552"/>
      <c r="H30" s="488"/>
      <c r="I30" s="493"/>
      <c r="J30" s="543"/>
      <c r="K30" s="518"/>
      <c r="L30" s="545"/>
      <c r="M30" s="73" t="s">
        <v>78</v>
      </c>
      <c r="N30" s="68" t="s">
        <v>16</v>
      </c>
      <c r="O30" s="71" t="str">
        <f>IF(N30="SÍ",30,"0")</f>
        <v>0</v>
      </c>
      <c r="P30" s="345"/>
      <c r="Q30" s="290"/>
      <c r="R30" s="531"/>
      <c r="S30" s="533"/>
      <c r="T30" s="535"/>
      <c r="U30" s="538"/>
      <c r="V30" s="541"/>
      <c r="W30" s="517"/>
      <c r="X30" s="522"/>
      <c r="Y30" s="522"/>
      <c r="Z30" s="525"/>
      <c r="AA30" s="527"/>
      <c r="AB30" s="529"/>
      <c r="AC30" s="529"/>
      <c r="AD30" s="529"/>
      <c r="AE30" s="516"/>
      <c r="AF30" s="581"/>
      <c r="AG30" s="582"/>
    </row>
    <row r="31" spans="1:33" ht="32.25" customHeight="1" x14ac:dyDescent="0.2">
      <c r="A31" s="306" t="s">
        <v>118</v>
      </c>
      <c r="B31" s="306"/>
      <c r="C31" s="306"/>
      <c r="D31" s="306"/>
      <c r="E31" s="306"/>
      <c r="F31" s="306"/>
      <c r="G31" s="306"/>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row>
    <row r="32" spans="1:33" ht="21.75" customHeight="1" x14ac:dyDescent="0.2">
      <c r="A32" s="307" t="s">
        <v>119</v>
      </c>
      <c r="B32" s="307"/>
      <c r="C32" s="308"/>
      <c r="D32" s="308"/>
      <c r="E32" s="308"/>
      <c r="F32" s="308"/>
      <c r="G32" s="308"/>
      <c r="H32" s="308"/>
      <c r="I32" s="308"/>
      <c r="J32" s="308"/>
      <c r="K32" s="308"/>
      <c r="L32" s="308"/>
      <c r="M32" s="308"/>
      <c r="N32" s="308"/>
      <c r="O32" s="308"/>
      <c r="P32" s="308"/>
      <c r="Q32" s="308"/>
      <c r="R32" s="308"/>
      <c r="S32" s="308"/>
      <c r="T32" s="308"/>
      <c r="U32" s="308"/>
      <c r="V32" s="308"/>
      <c r="W32" s="308"/>
      <c r="X32" s="308"/>
      <c r="Y32" s="308"/>
      <c r="Z32" s="308"/>
      <c r="AA32" s="308"/>
      <c r="AB32" s="308"/>
      <c r="AC32" s="308"/>
      <c r="AD32" s="308"/>
      <c r="AE32" s="308"/>
    </row>
    <row r="33" spans="1:33" ht="27.75" customHeight="1" x14ac:dyDescent="0.2">
      <c r="A33" s="309" t="s">
        <v>120</v>
      </c>
      <c r="B33" s="309"/>
      <c r="C33" s="309" t="s">
        <v>121</v>
      </c>
      <c r="D33" s="309"/>
      <c r="E33" s="309"/>
      <c r="F33" s="309"/>
      <c r="G33" s="309"/>
      <c r="H33" s="309"/>
      <c r="I33" s="309"/>
      <c r="J33" s="309"/>
      <c r="K33" s="309"/>
      <c r="L33" s="309"/>
      <c r="M33" s="309"/>
      <c r="N33" s="309"/>
      <c r="O33" s="309"/>
      <c r="P33" s="309"/>
      <c r="Q33" s="309"/>
      <c r="R33" s="309"/>
      <c r="S33" s="309"/>
      <c r="T33" s="309"/>
      <c r="U33" s="309"/>
      <c r="V33" s="309"/>
      <c r="W33" s="309"/>
      <c r="X33" s="309"/>
      <c r="Y33" s="309"/>
      <c r="Z33" s="310" t="s">
        <v>122</v>
      </c>
      <c r="AA33" s="310"/>
      <c r="AB33" s="310"/>
      <c r="AC33" s="311" t="s">
        <v>123</v>
      </c>
      <c r="AD33" s="312"/>
      <c r="AE33" s="313"/>
    </row>
    <row r="34" spans="1:33" s="74" customFormat="1" ht="27.75" customHeight="1" x14ac:dyDescent="0.2">
      <c r="A34" s="298">
        <v>1</v>
      </c>
      <c r="B34" s="299"/>
      <c r="C34" s="509" t="s">
        <v>298</v>
      </c>
      <c r="D34" s="509"/>
      <c r="E34" s="509"/>
      <c r="F34" s="509"/>
      <c r="G34" s="509"/>
      <c r="H34" s="509"/>
      <c r="I34" s="509"/>
      <c r="J34" s="509"/>
      <c r="K34" s="509"/>
      <c r="L34" s="509"/>
      <c r="M34" s="509"/>
      <c r="N34" s="509"/>
      <c r="O34" s="509"/>
      <c r="P34" s="509"/>
      <c r="Q34" s="509"/>
      <c r="R34" s="509"/>
      <c r="S34" s="509"/>
      <c r="T34" s="509"/>
      <c r="U34" s="509"/>
      <c r="V34" s="509"/>
      <c r="W34" s="509"/>
      <c r="X34" s="509"/>
      <c r="Y34" s="509"/>
      <c r="Z34" s="514">
        <v>43488</v>
      </c>
      <c r="AA34" s="511"/>
      <c r="AB34" s="512"/>
      <c r="AC34" s="513" t="s">
        <v>299</v>
      </c>
      <c r="AD34" s="513"/>
      <c r="AE34" s="513"/>
    </row>
    <row r="35" spans="1:33" s="74" customFormat="1" ht="27.75" customHeight="1" x14ac:dyDescent="0.2">
      <c r="A35" s="298">
        <v>2</v>
      </c>
      <c r="B35" s="299"/>
      <c r="C35" s="509" t="s">
        <v>300</v>
      </c>
      <c r="D35" s="509"/>
      <c r="E35" s="509"/>
      <c r="F35" s="509"/>
      <c r="G35" s="509"/>
      <c r="H35" s="509"/>
      <c r="I35" s="509"/>
      <c r="J35" s="509"/>
      <c r="K35" s="509"/>
      <c r="L35" s="509"/>
      <c r="M35" s="509"/>
      <c r="N35" s="509"/>
      <c r="O35" s="509"/>
      <c r="P35" s="509"/>
      <c r="Q35" s="509"/>
      <c r="R35" s="509"/>
      <c r="S35" s="509"/>
      <c r="T35" s="509"/>
      <c r="U35" s="509"/>
      <c r="V35" s="509"/>
      <c r="W35" s="509"/>
      <c r="X35" s="509"/>
      <c r="Y35" s="509"/>
      <c r="Z35" s="510"/>
      <c r="AA35" s="511"/>
      <c r="AB35" s="512"/>
      <c r="AC35" s="513" t="s">
        <v>299</v>
      </c>
      <c r="AD35" s="513"/>
      <c r="AE35" s="513"/>
    </row>
    <row r="36" spans="1:33" s="74" customFormat="1" ht="27.75" customHeight="1" x14ac:dyDescent="0.2">
      <c r="A36" s="298">
        <v>3</v>
      </c>
      <c r="B36" s="299"/>
      <c r="C36" s="509" t="s">
        <v>301</v>
      </c>
      <c r="D36" s="509"/>
      <c r="E36" s="509"/>
      <c r="F36" s="509"/>
      <c r="G36" s="509"/>
      <c r="H36" s="509"/>
      <c r="I36" s="509"/>
      <c r="J36" s="509"/>
      <c r="K36" s="509"/>
      <c r="L36" s="509"/>
      <c r="M36" s="509"/>
      <c r="N36" s="509"/>
      <c r="O36" s="509"/>
      <c r="P36" s="509"/>
      <c r="Q36" s="509"/>
      <c r="R36" s="509"/>
      <c r="S36" s="509"/>
      <c r="T36" s="509"/>
      <c r="U36" s="509"/>
      <c r="V36" s="509"/>
      <c r="W36" s="509"/>
      <c r="X36" s="509"/>
      <c r="Y36" s="509"/>
      <c r="Z36" s="514">
        <v>43587</v>
      </c>
      <c r="AA36" s="511"/>
      <c r="AB36" s="512"/>
      <c r="AC36" s="513" t="s">
        <v>299</v>
      </c>
      <c r="AD36" s="513"/>
      <c r="AE36" s="513"/>
    </row>
    <row r="37" spans="1:33" ht="15" customHeight="1" x14ac:dyDescent="0.2">
      <c r="A37" s="445" t="s">
        <v>128</v>
      </c>
      <c r="B37" s="446"/>
      <c r="C37" s="446"/>
      <c r="D37" s="446"/>
      <c r="E37" s="446"/>
      <c r="F37" s="446"/>
      <c r="G37" s="446"/>
      <c r="H37" s="446"/>
      <c r="I37" s="446"/>
      <c r="J37" s="446"/>
      <c r="K37" s="446"/>
      <c r="L37" s="446"/>
      <c r="M37" s="446"/>
      <c r="N37" s="446"/>
      <c r="O37" s="446"/>
      <c r="P37" s="446"/>
      <c r="Q37" s="446"/>
      <c r="R37" s="446"/>
      <c r="S37" s="446"/>
      <c r="T37" s="446"/>
      <c r="U37" s="446"/>
      <c r="V37" s="446"/>
      <c r="W37" s="446"/>
      <c r="X37" s="446"/>
      <c r="Y37" s="446"/>
      <c r="Z37" s="446"/>
      <c r="AA37" s="446"/>
      <c r="AB37" s="446"/>
      <c r="AC37" s="446"/>
      <c r="AD37" s="446"/>
      <c r="AE37" s="447"/>
    </row>
    <row r="38" spans="1:33" ht="30.75" customHeight="1" x14ac:dyDescent="0.2">
      <c r="A38" s="277" t="s">
        <v>123</v>
      </c>
      <c r="B38" s="277"/>
      <c r="C38" s="277"/>
      <c r="D38" s="277"/>
      <c r="E38" s="277"/>
      <c r="F38" s="277"/>
      <c r="G38" s="277" t="s">
        <v>129</v>
      </c>
      <c r="H38" s="277"/>
      <c r="I38" s="277"/>
      <c r="J38" s="277"/>
      <c r="K38" s="277"/>
      <c r="L38" s="277"/>
      <c r="M38" s="277"/>
      <c r="N38" s="277" t="s">
        <v>130</v>
      </c>
      <c r="O38" s="277"/>
      <c r="P38" s="277"/>
      <c r="Q38" s="277"/>
      <c r="R38" s="277"/>
      <c r="S38" s="277"/>
      <c r="T38" s="277"/>
      <c r="U38" s="277"/>
      <c r="V38" s="277"/>
      <c r="W38" s="277"/>
      <c r="X38" s="277"/>
      <c r="Y38" s="277"/>
      <c r="Z38" s="277"/>
      <c r="AA38" s="278" t="str">
        <f>IF(OR(X5="X",U5="X"),"APOYO OFICINA ASESORA DE PLANEACIÓN","APOYO OFICINA DE CONTROL INTERNO")</f>
        <v>APOYO OFICINA DE CONTROL INTERNO</v>
      </c>
      <c r="AB38" s="278"/>
      <c r="AC38" s="278"/>
      <c r="AD38" s="278"/>
      <c r="AE38" s="278"/>
      <c r="AF38" s="75"/>
      <c r="AG38" s="75"/>
    </row>
    <row r="39" spans="1:33" ht="37.5" customHeight="1" x14ac:dyDescent="0.2">
      <c r="A39" s="81" t="s">
        <v>131</v>
      </c>
      <c r="B39" s="266" t="s">
        <v>302</v>
      </c>
      <c r="C39" s="266"/>
      <c r="D39" s="266"/>
      <c r="E39" s="266"/>
      <c r="F39" s="266"/>
      <c r="G39" s="81" t="s">
        <v>131</v>
      </c>
      <c r="H39" s="279" t="s">
        <v>303</v>
      </c>
      <c r="I39" s="277"/>
      <c r="J39" s="277"/>
      <c r="K39" s="277"/>
      <c r="L39" s="277"/>
      <c r="M39" s="277"/>
      <c r="N39" s="280" t="s">
        <v>131</v>
      </c>
      <c r="O39" s="281"/>
      <c r="P39" s="281"/>
      <c r="Q39" s="281"/>
      <c r="R39" s="282"/>
      <c r="S39" s="82"/>
      <c r="T39" s="82"/>
      <c r="U39" s="283" t="s">
        <v>304</v>
      </c>
      <c r="V39" s="270"/>
      <c r="W39" s="270"/>
      <c r="X39" s="270"/>
      <c r="Y39" s="270"/>
      <c r="Z39" s="270"/>
      <c r="AA39" s="81" t="s">
        <v>131</v>
      </c>
      <c r="AB39" s="284"/>
      <c r="AC39" s="285"/>
      <c r="AD39" s="285"/>
      <c r="AE39" s="286"/>
      <c r="AF39" s="75"/>
      <c r="AG39" s="75"/>
    </row>
    <row r="40" spans="1:33" s="74" customFormat="1" ht="33.75" customHeight="1" x14ac:dyDescent="0.2">
      <c r="A40" s="83" t="s">
        <v>135</v>
      </c>
      <c r="B40" s="277" t="s">
        <v>299</v>
      </c>
      <c r="C40" s="277"/>
      <c r="D40" s="277"/>
      <c r="E40" s="277"/>
      <c r="F40" s="277"/>
      <c r="G40" s="83" t="s">
        <v>135</v>
      </c>
      <c r="H40" s="277" t="s">
        <v>305</v>
      </c>
      <c r="I40" s="277"/>
      <c r="J40" s="277"/>
      <c r="K40" s="277"/>
      <c r="L40" s="277"/>
      <c r="M40" s="277"/>
      <c r="N40" s="82" t="s">
        <v>135</v>
      </c>
      <c r="O40" s="82"/>
      <c r="P40" s="82"/>
      <c r="Q40" s="82"/>
      <c r="R40" s="82"/>
      <c r="S40" s="82"/>
      <c r="T40" s="82"/>
      <c r="U40" s="265" t="s">
        <v>265</v>
      </c>
      <c r="V40" s="270"/>
      <c r="W40" s="270"/>
      <c r="X40" s="270"/>
      <c r="Y40" s="270"/>
      <c r="Z40" s="270"/>
      <c r="AA40" s="83" t="s">
        <v>135</v>
      </c>
      <c r="AB40" s="265"/>
      <c r="AC40" s="270"/>
      <c r="AD40" s="270"/>
      <c r="AE40" s="270"/>
      <c r="AF40" s="77"/>
      <c r="AG40" s="77"/>
    </row>
    <row r="41" spans="1:33" s="74" customFormat="1" ht="32.25" customHeight="1" x14ac:dyDescent="0.2">
      <c r="A41" s="83" t="s">
        <v>139</v>
      </c>
      <c r="B41" s="266" t="s">
        <v>177</v>
      </c>
      <c r="C41" s="266"/>
      <c r="D41" s="266"/>
      <c r="E41" s="266"/>
      <c r="F41" s="266"/>
      <c r="G41" s="83" t="s">
        <v>139</v>
      </c>
      <c r="H41" s="266" t="s">
        <v>306</v>
      </c>
      <c r="I41" s="266"/>
      <c r="J41" s="266"/>
      <c r="K41" s="266"/>
      <c r="L41" s="266"/>
      <c r="M41" s="266"/>
      <c r="N41" s="267" t="s">
        <v>139</v>
      </c>
      <c r="O41" s="268"/>
      <c r="P41" s="268"/>
      <c r="Q41" s="268"/>
      <c r="R41" s="269"/>
      <c r="S41" s="82"/>
      <c r="T41" s="82"/>
      <c r="U41" s="270" t="s">
        <v>307</v>
      </c>
      <c r="V41" s="270"/>
      <c r="W41" s="270"/>
      <c r="X41" s="270"/>
      <c r="Y41" s="270"/>
      <c r="Z41" s="270"/>
      <c r="AA41" s="83" t="s">
        <v>139</v>
      </c>
      <c r="AB41" s="270"/>
      <c r="AC41" s="270"/>
      <c r="AD41" s="270"/>
      <c r="AE41" s="270"/>
      <c r="AF41" s="77"/>
      <c r="AG41" s="77"/>
    </row>
    <row r="42" spans="1:33" s="74" customFormat="1" x14ac:dyDescent="0.2">
      <c r="D42" s="84"/>
      <c r="AF42" s="78"/>
      <c r="AG42" s="78"/>
    </row>
    <row r="43" spans="1:33" x14ac:dyDescent="0.2">
      <c r="AF43" s="76"/>
      <c r="AG43" s="76"/>
    </row>
    <row r="44" spans="1:33" x14ac:dyDescent="0.2">
      <c r="AF44" s="76"/>
      <c r="AG44" s="76"/>
    </row>
  </sheetData>
  <mergeCells count="164">
    <mergeCell ref="AF24:AG30"/>
    <mergeCell ref="A5:B5"/>
    <mergeCell ref="C5:F5"/>
    <mergeCell ref="G5:L5"/>
    <mergeCell ref="N5:R5"/>
    <mergeCell ref="V5:W5"/>
    <mergeCell ref="AD5:AE5"/>
    <mergeCell ref="A6:F6"/>
    <mergeCell ref="G6:AA6"/>
    <mergeCell ref="AB6:AB9"/>
    <mergeCell ref="AC6:AE8"/>
    <mergeCell ref="A7:A9"/>
    <mergeCell ref="B7:B9"/>
    <mergeCell ref="C7:C9"/>
    <mergeCell ref="D7:D9"/>
    <mergeCell ref="E7:E9"/>
    <mergeCell ref="F7:F9"/>
    <mergeCell ref="G7:K7"/>
    <mergeCell ref="L7:L9"/>
    <mergeCell ref="M7:AA7"/>
    <mergeCell ref="G8:K8"/>
    <mergeCell ref="AD1:AE1"/>
    <mergeCell ref="AD2:AE2"/>
    <mergeCell ref="B3:E4"/>
    <mergeCell ref="F3:AB4"/>
    <mergeCell ref="AD3:AE3"/>
    <mergeCell ref="AD4:AE4"/>
    <mergeCell ref="AF6:AG9"/>
    <mergeCell ref="AF10:AG16"/>
    <mergeCell ref="AF17:AG23"/>
    <mergeCell ref="X8:X9"/>
    <mergeCell ref="Y8:AA8"/>
    <mergeCell ref="G10:G16"/>
    <mergeCell ref="H10:H16"/>
    <mergeCell ref="I10:I16"/>
    <mergeCell ref="J10:J16"/>
    <mergeCell ref="K10:K11"/>
    <mergeCell ref="L10:L16"/>
    <mergeCell ref="A1:A4"/>
    <mergeCell ref="B1:E2"/>
    <mergeCell ref="F1:AB2"/>
    <mergeCell ref="B24:B30"/>
    <mergeCell ref="C24:C30"/>
    <mergeCell ref="D24:D30"/>
    <mergeCell ref="E24:E30"/>
    <mergeCell ref="F24:F30"/>
    <mergeCell ref="M8:M9"/>
    <mergeCell ref="N8:N9"/>
    <mergeCell ref="R8:R9"/>
    <mergeCell ref="U8:W8"/>
    <mergeCell ref="B10:B16"/>
    <mergeCell ref="C10:C16"/>
    <mergeCell ref="D10:D16"/>
    <mergeCell ref="E10:E16"/>
    <mergeCell ref="F10:F16"/>
    <mergeCell ref="B17:B23"/>
    <mergeCell ref="C17:C23"/>
    <mergeCell ref="D17:D23"/>
    <mergeCell ref="E17:E23"/>
    <mergeCell ref="F17:F23"/>
    <mergeCell ref="G17:G23"/>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AD17:AD23"/>
    <mergeCell ref="AE17:AE23"/>
    <mergeCell ref="K19:K23"/>
    <mergeCell ref="K17:K18"/>
    <mergeCell ref="AA17:AA23"/>
    <mergeCell ref="AB17:AB23"/>
    <mergeCell ref="AC17:AC23"/>
    <mergeCell ref="H17:H23"/>
    <mergeCell ref="I17:I23"/>
    <mergeCell ref="J17:J23"/>
    <mergeCell ref="AC24:AC30"/>
    <mergeCell ref="AD24:AD30"/>
    <mergeCell ref="W19:W23"/>
    <mergeCell ref="U17:U23"/>
    <mergeCell ref="V17:V23"/>
    <mergeCell ref="W17:W18"/>
    <mergeCell ref="X17:X23"/>
    <mergeCell ref="Y17:Y23"/>
    <mergeCell ref="Z17:Z23"/>
    <mergeCell ref="L17:L23"/>
    <mergeCell ref="P17:P23"/>
    <mergeCell ref="Q17:Q23"/>
    <mergeCell ref="R17:R23"/>
    <mergeCell ref="S17:S23"/>
    <mergeCell ref="T17:T23"/>
    <mergeCell ref="AE24:AE30"/>
    <mergeCell ref="K26:K30"/>
    <mergeCell ref="W26:W30"/>
    <mergeCell ref="A31:AE31"/>
    <mergeCell ref="W24:W25"/>
    <mergeCell ref="X24:X30"/>
    <mergeCell ref="Y24:Y30"/>
    <mergeCell ref="Z24:Z30"/>
    <mergeCell ref="AA24:AA30"/>
    <mergeCell ref="AB24:AB30"/>
    <mergeCell ref="Q24:Q30"/>
    <mergeCell ref="R24:R30"/>
    <mergeCell ref="S24:S30"/>
    <mergeCell ref="T24:T30"/>
    <mergeCell ref="U24:U30"/>
    <mergeCell ref="V24:V30"/>
    <mergeCell ref="H24:H30"/>
    <mergeCell ref="I24:I30"/>
    <mergeCell ref="J24:J30"/>
    <mergeCell ref="K24:K25"/>
    <mergeCell ref="L24:L30"/>
    <mergeCell ref="P24:P30"/>
    <mergeCell ref="G24:G30"/>
    <mergeCell ref="A10:A30"/>
    <mergeCell ref="A35:B35"/>
    <mergeCell ref="C35:Y35"/>
    <mergeCell ref="Z35:AB35"/>
    <mergeCell ref="AC35:AE35"/>
    <mergeCell ref="A36:B36"/>
    <mergeCell ref="C36:Y36"/>
    <mergeCell ref="Z36:AB36"/>
    <mergeCell ref="AC36:AE36"/>
    <mergeCell ref="A32:AE32"/>
    <mergeCell ref="A33:B33"/>
    <mergeCell ref="C33:Y33"/>
    <mergeCell ref="Z33:AB33"/>
    <mergeCell ref="AC33:AE33"/>
    <mergeCell ref="A34:B34"/>
    <mergeCell ref="C34:Y34"/>
    <mergeCell ref="Z34:AB34"/>
    <mergeCell ref="AC34:AE34"/>
    <mergeCell ref="A37:AE37"/>
    <mergeCell ref="A38:F38"/>
    <mergeCell ref="G38:M38"/>
    <mergeCell ref="N38:Z38"/>
    <mergeCell ref="AA38:AE38"/>
    <mergeCell ref="B39:F39"/>
    <mergeCell ref="H39:M39"/>
    <mergeCell ref="N39:R39"/>
    <mergeCell ref="U39:Z39"/>
    <mergeCell ref="AB39:AE39"/>
    <mergeCell ref="B40:F40"/>
    <mergeCell ref="H40:M40"/>
    <mergeCell ref="U40:Z40"/>
    <mergeCell ref="AB40:AE40"/>
    <mergeCell ref="B41:F41"/>
    <mergeCell ref="H41:M41"/>
    <mergeCell ref="N41:R41"/>
    <mergeCell ref="U41:Z41"/>
    <mergeCell ref="AB41:AE41"/>
  </mergeCells>
  <conditionalFormatting sqref="K10:K16">
    <cfRule type="expression" dxfId="155" priority="33">
      <formula>$K$12="BAJA"</formula>
    </cfRule>
    <cfRule type="expression" dxfId="154" priority="34">
      <formula>$K$12="MODERADA"</formula>
    </cfRule>
    <cfRule type="expression" dxfId="153" priority="35">
      <formula>$K$12="ALTA"</formula>
    </cfRule>
    <cfRule type="expression" dxfId="152" priority="36">
      <formula>$K$12="EXTREMA"</formula>
    </cfRule>
  </conditionalFormatting>
  <conditionalFormatting sqref="K17:K18">
    <cfRule type="expression" dxfId="151" priority="29">
      <formula>$K$19="BAJA"</formula>
    </cfRule>
    <cfRule type="expression" dxfId="150" priority="30">
      <formula>$K$19="MODERADA"</formula>
    </cfRule>
    <cfRule type="expression" dxfId="149" priority="31">
      <formula>$K$19="ALTA"</formula>
    </cfRule>
    <cfRule type="expression" dxfId="148" priority="32">
      <formula>$K$19="EXTREMA"</formula>
    </cfRule>
  </conditionalFormatting>
  <conditionalFormatting sqref="W17:W23">
    <cfRule type="expression" dxfId="147" priority="25">
      <formula>$W$19="MODERADA"</formula>
    </cfRule>
    <cfRule type="expression" dxfId="146" priority="26">
      <formula>$W$19="EXTREMA"</formula>
    </cfRule>
    <cfRule type="expression" dxfId="145" priority="27">
      <formula>$W$19="ALTA"</formula>
    </cfRule>
    <cfRule type="expression" dxfId="144" priority="28">
      <formula>$W$19="BAJA"</formula>
    </cfRule>
  </conditionalFormatting>
  <conditionalFormatting sqref="K24:K25">
    <cfRule type="expression" dxfId="143" priority="21">
      <formula>$K$26="BAJA"</formula>
    </cfRule>
    <cfRule type="expression" dxfId="142" priority="22">
      <formula>$K$26="MODERADA"</formula>
    </cfRule>
    <cfRule type="expression" dxfId="141" priority="23">
      <formula>$K$26="ALTA"</formula>
    </cfRule>
    <cfRule type="expression" dxfId="140" priority="24">
      <formula>$K$26="EXTREMA"</formula>
    </cfRule>
  </conditionalFormatting>
  <conditionalFormatting sqref="W24:W30">
    <cfRule type="expression" dxfId="139" priority="17">
      <formula>$W$26="MODERADA"</formula>
    </cfRule>
    <cfRule type="expression" dxfId="138" priority="18">
      <formula>$W$26="EXTREMA"</formula>
    </cfRule>
    <cfRule type="expression" dxfId="137" priority="19">
      <formula>$W$26="ALTA"</formula>
    </cfRule>
    <cfRule type="expression" dxfId="136" priority="20">
      <formula>$W$26="BAJA"</formula>
    </cfRule>
  </conditionalFormatting>
  <conditionalFormatting sqref="K26:K30">
    <cfRule type="expression" dxfId="135" priority="9">
      <formula>$K$26="BAJA"</formula>
    </cfRule>
    <cfRule type="expression" dxfId="134" priority="10">
      <formula>$K$26="MODERADA"</formula>
    </cfRule>
    <cfRule type="expression" dxfId="133" priority="11">
      <formula>$K$26="ALTA"</formula>
    </cfRule>
    <cfRule type="expression" dxfId="132" priority="12">
      <formula>$K$26="EXTREMA"</formula>
    </cfRule>
  </conditionalFormatting>
  <conditionalFormatting sqref="K19:K23">
    <cfRule type="expression" dxfId="131" priority="13">
      <formula>$K$19="BAJA"</formula>
    </cfRule>
    <cfRule type="expression" dxfId="130" priority="14">
      <formula>$K$19="MODERADA"</formula>
    </cfRule>
    <cfRule type="expression" dxfId="129" priority="15">
      <formula>$K$19="ALTA"</formula>
    </cfRule>
    <cfRule type="expression" dxfId="128" priority="16">
      <formula>$K$19="EXTREMA"</formula>
    </cfRule>
  </conditionalFormatting>
  <conditionalFormatting sqref="W10:W11">
    <cfRule type="expression" dxfId="127" priority="5">
      <formula>$K$12="BAJA"</formula>
    </cfRule>
    <cfRule type="expression" dxfId="126" priority="6">
      <formula>$K$12="MODERADA"</formula>
    </cfRule>
    <cfRule type="expression" dxfId="125" priority="7">
      <formula>$K$12="ALTA"</formula>
    </cfRule>
    <cfRule type="expression" dxfId="124" priority="8">
      <formula>$K$12="EXTREMA"</formula>
    </cfRule>
  </conditionalFormatting>
  <conditionalFormatting sqref="W12:W16">
    <cfRule type="expression" dxfId="123" priority="1">
      <formula>$K$12="BAJA"</formula>
    </cfRule>
    <cfRule type="expression" dxfId="122" priority="2">
      <formula>$K$12="MODERADA"</formula>
    </cfRule>
    <cfRule type="expression" dxfId="121" priority="3">
      <formula>$K$12="ALTA"</formula>
    </cfRule>
    <cfRule type="expression" dxfId="120" priority="4">
      <formula>$K$12="EXTREMA"</formula>
    </cfRule>
  </conditionalFormatting>
  <dataValidations count="5">
    <dataValidation type="list" allowBlank="1" showInputMessage="1" showErrorMessage="1" sqref="D10:D30">
      <formula1>#REF!</formula1>
    </dataValidation>
    <dataValidation type="list" allowBlank="1" showInputMessage="1" showErrorMessage="1" sqref="R10:R30">
      <formula1>#REF!</formula1>
    </dataValidation>
    <dataValidation type="list" allowBlank="1" showInputMessage="1" showErrorMessage="1" sqref="G10:G30">
      <formula1>#REF!</formula1>
    </dataValidation>
    <dataValidation type="list" allowBlank="1" showInputMessage="1" showErrorMessage="1" sqref="N10:N30">
      <formula1>#REF!</formula1>
    </dataValidation>
    <dataValidation type="list" allowBlank="1" showInputMessage="1" showErrorMessage="1" sqref="I10:I30">
      <formula1>#REF!</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7"/>
  <sheetViews>
    <sheetView topLeftCell="G1" zoomScale="40" zoomScaleNormal="40" workbookViewId="0">
      <selection activeCell="AE48" sqref="AE48"/>
    </sheetView>
  </sheetViews>
  <sheetFormatPr baseColWidth="10" defaultRowHeight="12.75" x14ac:dyDescent="0.2"/>
  <cols>
    <col min="1" max="2" width="22.5703125" style="51" customWidth="1"/>
    <col min="3" max="3" width="18.42578125" style="51" customWidth="1"/>
    <col min="4" max="4" width="17.28515625" style="84" customWidth="1"/>
    <col min="5" max="5" width="16.140625" style="51" customWidth="1"/>
    <col min="6" max="6" width="23.140625" style="51" customWidth="1"/>
    <col min="7" max="7" width="22.42578125" style="51" customWidth="1"/>
    <col min="8" max="8" width="2.42578125" style="51" hidden="1" customWidth="1"/>
    <col min="9" max="9" width="18.28515625" style="51" customWidth="1"/>
    <col min="10" max="10" width="5.42578125" style="51" hidden="1" customWidth="1"/>
    <col min="11" max="11" width="17.140625" style="51" customWidth="1"/>
    <col min="12" max="12" width="25" style="51" customWidth="1"/>
    <col min="13" max="13" width="44.7109375" style="51" customWidth="1"/>
    <col min="14" max="14" width="9.5703125" style="51" customWidth="1"/>
    <col min="15" max="15" width="4" style="51" hidden="1" customWidth="1"/>
    <col min="16" max="16" width="4.7109375" style="51" hidden="1" customWidth="1"/>
    <col min="17" max="17" width="2.7109375" style="51" hidden="1" customWidth="1"/>
    <col min="18" max="18" width="12.7109375" style="51" customWidth="1"/>
    <col min="19" max="20" width="2.7109375" style="51" hidden="1" customWidth="1"/>
    <col min="21" max="21" width="18.42578125" style="51" customWidth="1"/>
    <col min="22" max="22" width="16.7109375" style="51" customWidth="1"/>
    <col min="23" max="23" width="16.42578125" style="51" customWidth="1"/>
    <col min="24" max="25" width="21.7109375" style="51" customWidth="1"/>
    <col min="26" max="26" width="31.85546875" style="51" customWidth="1"/>
    <col min="27" max="27" width="28.7109375" style="51" customWidth="1"/>
    <col min="28" max="28" width="15.85546875" style="51" customWidth="1"/>
    <col min="29" max="29" width="32.28515625" style="51" customWidth="1"/>
    <col min="30" max="30" width="19.140625" style="51" customWidth="1"/>
    <col min="31" max="31" width="16.140625" style="51" customWidth="1"/>
    <col min="32" max="32" width="11.42578125" style="51"/>
    <col min="33" max="33" width="19" style="51" customWidth="1"/>
    <col min="34" max="16384" width="11.42578125" style="51"/>
  </cols>
  <sheetData>
    <row r="1" spans="1:33" s="43" customFormat="1" x14ac:dyDescent="0.25">
      <c r="A1" s="382"/>
      <c r="B1" s="384" t="s">
        <v>0</v>
      </c>
      <c r="C1" s="385"/>
      <c r="D1" s="385"/>
      <c r="E1" s="386"/>
      <c r="F1" s="384" t="s">
        <v>1</v>
      </c>
      <c r="G1" s="385"/>
      <c r="H1" s="385"/>
      <c r="I1" s="385"/>
      <c r="J1" s="385"/>
      <c r="K1" s="385"/>
      <c r="L1" s="385"/>
      <c r="M1" s="385"/>
      <c r="N1" s="385"/>
      <c r="O1" s="385"/>
      <c r="P1" s="385"/>
      <c r="Q1" s="385"/>
      <c r="R1" s="385"/>
      <c r="S1" s="385"/>
      <c r="T1" s="385"/>
      <c r="U1" s="385"/>
      <c r="V1" s="385"/>
      <c r="W1" s="385"/>
      <c r="X1" s="385"/>
      <c r="Y1" s="385"/>
      <c r="Z1" s="385"/>
      <c r="AA1" s="385"/>
      <c r="AB1" s="386"/>
      <c r="AC1" s="42" t="s">
        <v>2</v>
      </c>
      <c r="AD1" s="311" t="s">
        <v>3</v>
      </c>
      <c r="AE1" s="313"/>
    </row>
    <row r="2" spans="1:33" s="43" customFormat="1" x14ac:dyDescent="0.25">
      <c r="A2" s="383"/>
      <c r="B2" s="387"/>
      <c r="C2" s="388"/>
      <c r="D2" s="388"/>
      <c r="E2" s="389"/>
      <c r="F2" s="387"/>
      <c r="G2" s="388"/>
      <c r="H2" s="388"/>
      <c r="I2" s="388"/>
      <c r="J2" s="388"/>
      <c r="K2" s="388"/>
      <c r="L2" s="388"/>
      <c r="M2" s="388"/>
      <c r="N2" s="388"/>
      <c r="O2" s="388"/>
      <c r="P2" s="388"/>
      <c r="Q2" s="388"/>
      <c r="R2" s="388"/>
      <c r="S2" s="388"/>
      <c r="T2" s="388"/>
      <c r="U2" s="388"/>
      <c r="V2" s="388"/>
      <c r="W2" s="388"/>
      <c r="X2" s="388"/>
      <c r="Y2" s="388"/>
      <c r="Z2" s="388"/>
      <c r="AA2" s="388"/>
      <c r="AB2" s="389"/>
      <c r="AC2" s="44" t="s">
        <v>7</v>
      </c>
      <c r="AD2" s="390" t="s">
        <v>8</v>
      </c>
      <c r="AE2" s="391"/>
    </row>
    <row r="3" spans="1:33" s="43" customFormat="1" x14ac:dyDescent="0.25">
      <c r="A3" s="383"/>
      <c r="B3" s="384" t="s">
        <v>13</v>
      </c>
      <c r="C3" s="385"/>
      <c r="D3" s="385"/>
      <c r="E3" s="386"/>
      <c r="F3" s="384" t="s">
        <v>14</v>
      </c>
      <c r="G3" s="385"/>
      <c r="H3" s="385"/>
      <c r="I3" s="385"/>
      <c r="J3" s="385"/>
      <c r="K3" s="385"/>
      <c r="L3" s="385"/>
      <c r="M3" s="385"/>
      <c r="N3" s="385"/>
      <c r="O3" s="385"/>
      <c r="P3" s="385"/>
      <c r="Q3" s="385"/>
      <c r="R3" s="385"/>
      <c r="S3" s="385"/>
      <c r="T3" s="385"/>
      <c r="U3" s="385"/>
      <c r="V3" s="385"/>
      <c r="W3" s="385"/>
      <c r="X3" s="385"/>
      <c r="Y3" s="385"/>
      <c r="Z3" s="385"/>
      <c r="AA3" s="385"/>
      <c r="AB3" s="386"/>
      <c r="AC3" s="42" t="s">
        <v>15</v>
      </c>
      <c r="AD3" s="311"/>
      <c r="AE3" s="313"/>
    </row>
    <row r="4" spans="1:33" s="43" customFormat="1" x14ac:dyDescent="0.25">
      <c r="A4" s="383"/>
      <c r="B4" s="387"/>
      <c r="C4" s="388"/>
      <c r="D4" s="388"/>
      <c r="E4" s="389"/>
      <c r="F4" s="387"/>
      <c r="G4" s="388"/>
      <c r="H4" s="388"/>
      <c r="I4" s="388"/>
      <c r="J4" s="388"/>
      <c r="K4" s="388"/>
      <c r="L4" s="388"/>
      <c r="M4" s="388"/>
      <c r="N4" s="388"/>
      <c r="O4" s="388"/>
      <c r="P4" s="388"/>
      <c r="Q4" s="388"/>
      <c r="R4" s="388"/>
      <c r="S4" s="388"/>
      <c r="T4" s="388"/>
      <c r="U4" s="388"/>
      <c r="V4" s="388"/>
      <c r="W4" s="388"/>
      <c r="X4" s="388"/>
      <c r="Y4" s="388"/>
      <c r="Z4" s="388"/>
      <c r="AA4" s="388"/>
      <c r="AB4" s="389"/>
      <c r="AC4" s="42" t="s">
        <v>19</v>
      </c>
      <c r="AD4" s="392">
        <v>43465</v>
      </c>
      <c r="AE4" s="313"/>
    </row>
    <row r="5" spans="1:33" x14ac:dyDescent="0.2">
      <c r="A5" s="405" t="s">
        <v>23</v>
      </c>
      <c r="B5" s="405"/>
      <c r="C5" s="406">
        <v>43585</v>
      </c>
      <c r="D5" s="407"/>
      <c r="E5" s="407"/>
      <c r="F5" s="407"/>
      <c r="G5" s="408"/>
      <c r="H5" s="409"/>
      <c r="I5" s="409"/>
      <c r="J5" s="409"/>
      <c r="K5" s="409"/>
      <c r="L5" s="409"/>
      <c r="M5" s="45" t="s">
        <v>24</v>
      </c>
      <c r="N5" s="410" t="s">
        <v>25</v>
      </c>
      <c r="O5" s="410"/>
      <c r="P5" s="410"/>
      <c r="Q5" s="410"/>
      <c r="R5" s="410"/>
      <c r="S5" s="46"/>
      <c r="T5" s="46"/>
      <c r="U5" s="47"/>
      <c r="V5" s="411" t="s">
        <v>26</v>
      </c>
      <c r="W5" s="412"/>
      <c r="X5" s="42"/>
      <c r="Y5" s="48" t="s">
        <v>27</v>
      </c>
      <c r="Z5" s="49" t="s">
        <v>28</v>
      </c>
      <c r="AA5" s="48" t="s">
        <v>29</v>
      </c>
      <c r="AB5" s="49"/>
      <c r="AC5" s="50" t="s">
        <v>30</v>
      </c>
      <c r="AD5" s="413"/>
      <c r="AE5" s="414"/>
    </row>
    <row r="6" spans="1:33" x14ac:dyDescent="0.2">
      <c r="A6" s="415" t="s">
        <v>32</v>
      </c>
      <c r="B6" s="415"/>
      <c r="C6" s="415"/>
      <c r="D6" s="415"/>
      <c r="E6" s="415"/>
      <c r="F6" s="415"/>
      <c r="G6" s="416" t="s">
        <v>33</v>
      </c>
      <c r="H6" s="417"/>
      <c r="I6" s="417"/>
      <c r="J6" s="417"/>
      <c r="K6" s="417"/>
      <c r="L6" s="417"/>
      <c r="M6" s="417"/>
      <c r="N6" s="417"/>
      <c r="O6" s="417"/>
      <c r="P6" s="417"/>
      <c r="Q6" s="417"/>
      <c r="R6" s="417"/>
      <c r="S6" s="417"/>
      <c r="T6" s="417"/>
      <c r="U6" s="417"/>
      <c r="V6" s="417"/>
      <c r="W6" s="417"/>
      <c r="X6" s="417"/>
      <c r="Y6" s="417"/>
      <c r="Z6" s="417"/>
      <c r="AA6" s="418"/>
      <c r="AB6" s="419" t="s">
        <v>34</v>
      </c>
      <c r="AC6" s="393" t="s">
        <v>35</v>
      </c>
      <c r="AD6" s="422"/>
      <c r="AE6" s="394"/>
      <c r="AF6" s="470" t="s">
        <v>454</v>
      </c>
      <c r="AG6" s="471"/>
    </row>
    <row r="7" spans="1:33" s="52" customFormat="1" x14ac:dyDescent="0.2">
      <c r="A7" s="425" t="s">
        <v>37</v>
      </c>
      <c r="B7" s="426" t="s">
        <v>38</v>
      </c>
      <c r="C7" s="425" t="s">
        <v>39</v>
      </c>
      <c r="D7" s="425" t="s">
        <v>4</v>
      </c>
      <c r="E7" s="425" t="s">
        <v>40</v>
      </c>
      <c r="F7" s="410" t="s">
        <v>41</v>
      </c>
      <c r="G7" s="430" t="s">
        <v>42</v>
      </c>
      <c r="H7" s="430"/>
      <c r="I7" s="430"/>
      <c r="J7" s="430"/>
      <c r="K7" s="430"/>
      <c r="L7" s="431" t="s">
        <v>43</v>
      </c>
      <c r="M7" s="434" t="s">
        <v>44</v>
      </c>
      <c r="N7" s="434"/>
      <c r="O7" s="434"/>
      <c r="P7" s="434"/>
      <c r="Q7" s="434"/>
      <c r="R7" s="434"/>
      <c r="S7" s="434"/>
      <c r="T7" s="434"/>
      <c r="U7" s="434"/>
      <c r="V7" s="434"/>
      <c r="W7" s="434"/>
      <c r="X7" s="434"/>
      <c r="Y7" s="434"/>
      <c r="Z7" s="434"/>
      <c r="AA7" s="434"/>
      <c r="AB7" s="420"/>
      <c r="AC7" s="395"/>
      <c r="AD7" s="423"/>
      <c r="AE7" s="396"/>
      <c r="AF7" s="472"/>
      <c r="AG7" s="473"/>
    </row>
    <row r="8" spans="1:33" s="52" customFormat="1" x14ac:dyDescent="0.2">
      <c r="A8" s="425"/>
      <c r="B8" s="427"/>
      <c r="C8" s="425"/>
      <c r="D8" s="425"/>
      <c r="E8" s="425"/>
      <c r="F8" s="410"/>
      <c r="G8" s="435" t="s">
        <v>45</v>
      </c>
      <c r="H8" s="435"/>
      <c r="I8" s="435"/>
      <c r="J8" s="435"/>
      <c r="K8" s="435"/>
      <c r="L8" s="432"/>
      <c r="M8" s="354" t="s">
        <v>46</v>
      </c>
      <c r="N8" s="354" t="s">
        <v>47</v>
      </c>
      <c r="O8" s="53"/>
      <c r="P8" s="54"/>
      <c r="Q8" s="54"/>
      <c r="R8" s="356" t="s">
        <v>48</v>
      </c>
      <c r="S8" s="55"/>
      <c r="T8" s="55"/>
      <c r="U8" s="358" t="s">
        <v>49</v>
      </c>
      <c r="V8" s="359"/>
      <c r="W8" s="360"/>
      <c r="X8" s="361" t="s">
        <v>50</v>
      </c>
      <c r="Y8" s="363" t="s">
        <v>51</v>
      </c>
      <c r="Z8" s="363"/>
      <c r="AA8" s="363"/>
      <c r="AB8" s="420"/>
      <c r="AC8" s="397"/>
      <c r="AD8" s="424"/>
      <c r="AE8" s="398"/>
      <c r="AF8" s="472"/>
      <c r="AG8" s="473"/>
    </row>
    <row r="9" spans="1:33" s="52" customFormat="1" ht="25.5" x14ac:dyDescent="0.2">
      <c r="A9" s="426"/>
      <c r="B9" s="428"/>
      <c r="C9" s="426"/>
      <c r="D9" s="426"/>
      <c r="E9" s="426"/>
      <c r="F9" s="429"/>
      <c r="G9" s="56" t="s">
        <v>6</v>
      </c>
      <c r="H9" s="57" t="s">
        <v>52</v>
      </c>
      <c r="I9" s="56" t="s">
        <v>5</v>
      </c>
      <c r="J9" s="57" t="s">
        <v>53</v>
      </c>
      <c r="K9" s="58" t="s">
        <v>54</v>
      </c>
      <c r="L9" s="433"/>
      <c r="M9" s="355"/>
      <c r="N9" s="355"/>
      <c r="O9" s="59"/>
      <c r="P9" s="59"/>
      <c r="Q9" s="59"/>
      <c r="R9" s="357"/>
      <c r="S9" s="60"/>
      <c r="T9" s="60"/>
      <c r="U9" s="61" t="s">
        <v>6</v>
      </c>
      <c r="V9" s="62" t="s">
        <v>5</v>
      </c>
      <c r="W9" s="61" t="s">
        <v>54</v>
      </c>
      <c r="X9" s="362"/>
      <c r="Y9" s="63" t="s">
        <v>55</v>
      </c>
      <c r="Z9" s="64" t="s">
        <v>56</v>
      </c>
      <c r="AA9" s="64" t="s">
        <v>57</v>
      </c>
      <c r="AB9" s="421"/>
      <c r="AC9" s="65" t="s">
        <v>56</v>
      </c>
      <c r="AD9" s="65" t="s">
        <v>58</v>
      </c>
      <c r="AE9" s="66" t="s">
        <v>59</v>
      </c>
      <c r="AF9" s="474"/>
      <c r="AG9" s="475"/>
    </row>
    <row r="10" spans="1:33" ht="25.5" x14ac:dyDescent="0.2">
      <c r="A10" s="594" t="s">
        <v>308</v>
      </c>
      <c r="B10" s="304" t="s">
        <v>309</v>
      </c>
      <c r="C10" s="374" t="s">
        <v>310</v>
      </c>
      <c r="D10" s="374" t="s">
        <v>20</v>
      </c>
      <c r="E10" s="322" t="s">
        <v>311</v>
      </c>
      <c r="F10" s="367" t="s">
        <v>312</v>
      </c>
      <c r="G10" s="381" t="s">
        <v>22</v>
      </c>
      <c r="H10" s="370" t="str">
        <f>IF(G10="(1) RARA VEZ","1", IF(G10="(2) IMPROBABLE","2",IF(G10="(3) POSIBLE","3",IF(G10="(4) PROBABLE","4",IF(G10="(5) CASI SEGURO","5","")))))</f>
        <v>3</v>
      </c>
      <c r="I10" s="303" t="s">
        <v>21</v>
      </c>
      <c r="J10" s="305" t="str">
        <f>IF(I10="(1) INSIGNIFICANTE","1",IF(I10="(2) MENOR","2",IF(I10="(3) MODERADO","3",IF(I10="(4) MAYOR","4",IF(I10="(5) CATASTRÓFICO","5","")))))</f>
        <v>3</v>
      </c>
      <c r="K10" s="277">
        <f>+H10*J10</f>
        <v>9</v>
      </c>
      <c r="L10" s="592" t="s">
        <v>313</v>
      </c>
      <c r="M10" s="67" t="s">
        <v>66</v>
      </c>
      <c r="N10" s="68" t="s">
        <v>9</v>
      </c>
      <c r="O10" s="69">
        <f>IF(N10="SÍ",15,"0")</f>
        <v>15</v>
      </c>
      <c r="P10" s="344">
        <f>SUM(O10:O16)</f>
        <v>55</v>
      </c>
      <c r="Q10" s="289">
        <f>IF(AND(P10&gt;=0,P10&lt;=50),0,IF(AND(P10&gt;50,P10&lt;=75),1,IF(AND(P10&gt;75,P10&lt;=100),2,"REVISAR")))</f>
        <v>1</v>
      </c>
      <c r="R10" s="287" t="s">
        <v>6</v>
      </c>
      <c r="S10" s="289">
        <f>IF(R10="PROBABILIDAD",H10-Q10,J10-Q10)</f>
        <v>2</v>
      </c>
      <c r="T10" s="350">
        <f>IF($S10&lt;=0,1,$S10)</f>
        <v>2</v>
      </c>
      <c r="U10" s="328" t="e">
        <f>IF(AND($R10="PROBABILIDAD",$T10=1),#REF!,IF(AND(R10="PROBABILIDAD",$T10=2),#REF!,IF(AND($R10="PROBABILIDAD",$T10=3),#REF!,IF(AND($R10="PROBABILIDAD",$T10=4),#REF!,IF(AND($R10="PROBABILIDAD",$T10=5),#REF!,$G10)))))</f>
        <v>#REF!</v>
      </c>
      <c r="V10" s="331" t="str">
        <f>IF(AND($R10="IMPACTO",$T10=1),#REF!,IF(AND(R10="IMPACTO",$T10=2),#REF!,IF(AND($R10="IMPACTO",$T10=3),#REF!,IF(AND($R10="IMPACTO",$T10=4),#REF!,IF(AND($R10="IMPACTO",$T10=5),#REF!,I10)))))</f>
        <v>(3) MODERADO</v>
      </c>
      <c r="W10" s="277">
        <f>IF(R10="PROBABILIDAD",T10*J10,T10*H10)</f>
        <v>6</v>
      </c>
      <c r="X10" s="322" t="s">
        <v>314</v>
      </c>
      <c r="Y10" s="587">
        <v>43739</v>
      </c>
      <c r="Z10" s="367" t="s">
        <v>315</v>
      </c>
      <c r="AA10" s="322" t="s">
        <v>316</v>
      </c>
      <c r="AB10" s="338">
        <v>43585</v>
      </c>
      <c r="AC10" s="521" t="s">
        <v>317</v>
      </c>
      <c r="AD10" s="586" t="s">
        <v>318</v>
      </c>
      <c r="AE10" s="322" t="s">
        <v>319</v>
      </c>
      <c r="AF10" s="399" t="s">
        <v>468</v>
      </c>
      <c r="AG10" s="400"/>
    </row>
    <row r="11" spans="1:33" ht="25.5" x14ac:dyDescent="0.2">
      <c r="A11" s="595"/>
      <c r="B11" s="590"/>
      <c r="C11" s="375"/>
      <c r="D11" s="375"/>
      <c r="E11" s="323"/>
      <c r="F11" s="368"/>
      <c r="G11" s="381"/>
      <c r="H11" s="317"/>
      <c r="I11" s="303"/>
      <c r="J11" s="305"/>
      <c r="K11" s="277"/>
      <c r="L11" s="593"/>
      <c r="M11" s="70" t="s">
        <v>73</v>
      </c>
      <c r="N11" s="68" t="s">
        <v>9</v>
      </c>
      <c r="O11" s="71">
        <f>IF(N11="SÍ",5,"0")</f>
        <v>5</v>
      </c>
      <c r="P11" s="345"/>
      <c r="Q11" s="290"/>
      <c r="R11" s="288"/>
      <c r="S11" s="290"/>
      <c r="T11" s="351"/>
      <c r="U11" s="329"/>
      <c r="V11" s="332"/>
      <c r="W11" s="277"/>
      <c r="X11" s="323"/>
      <c r="Y11" s="588"/>
      <c r="Z11" s="368"/>
      <c r="AA11" s="323"/>
      <c r="AB11" s="315"/>
      <c r="AC11" s="529"/>
      <c r="AD11" s="315"/>
      <c r="AE11" s="323"/>
      <c r="AF11" s="401"/>
      <c r="AG11" s="402"/>
    </row>
    <row r="12" spans="1:33" x14ac:dyDescent="0.2">
      <c r="A12" s="595"/>
      <c r="B12" s="590"/>
      <c r="C12" s="375"/>
      <c r="D12" s="375"/>
      <c r="E12" s="323"/>
      <c r="F12" s="368"/>
      <c r="G12" s="381"/>
      <c r="H12" s="317"/>
      <c r="I12" s="303"/>
      <c r="J12" s="305"/>
      <c r="K12" s="264"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593"/>
      <c r="M12" s="72" t="s">
        <v>74</v>
      </c>
      <c r="N12" s="68" t="s">
        <v>16</v>
      </c>
      <c r="O12" s="71" t="str">
        <f>IF(N12="SÍ",15,"0")</f>
        <v>0</v>
      </c>
      <c r="P12" s="345"/>
      <c r="Q12" s="290"/>
      <c r="R12" s="288"/>
      <c r="S12" s="290"/>
      <c r="T12" s="351"/>
      <c r="U12" s="329"/>
      <c r="V12" s="332"/>
      <c r="W12" s="264" t="e">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#REF!</v>
      </c>
      <c r="X12" s="323"/>
      <c r="Y12" s="588"/>
      <c r="Z12" s="368"/>
      <c r="AA12" s="323"/>
      <c r="AB12" s="315"/>
      <c r="AC12" s="529"/>
      <c r="AD12" s="315"/>
      <c r="AE12" s="323"/>
      <c r="AF12" s="401"/>
      <c r="AG12" s="402"/>
    </row>
    <row r="13" spans="1:33" x14ac:dyDescent="0.2">
      <c r="A13" s="595"/>
      <c r="B13" s="590"/>
      <c r="C13" s="375"/>
      <c r="D13" s="375"/>
      <c r="E13" s="323"/>
      <c r="F13" s="368"/>
      <c r="G13" s="381"/>
      <c r="H13" s="317"/>
      <c r="I13" s="303"/>
      <c r="J13" s="305"/>
      <c r="K13" s="264"/>
      <c r="L13" s="593"/>
      <c r="M13" s="72" t="s">
        <v>75</v>
      </c>
      <c r="N13" s="68" t="s">
        <v>9</v>
      </c>
      <c r="O13" s="71">
        <f>IF(N13="SÍ",10,"0")</f>
        <v>10</v>
      </c>
      <c r="P13" s="345"/>
      <c r="Q13" s="290"/>
      <c r="R13" s="288"/>
      <c r="S13" s="290"/>
      <c r="T13" s="351"/>
      <c r="U13" s="329"/>
      <c r="V13" s="332"/>
      <c r="W13" s="264"/>
      <c r="X13" s="323"/>
      <c r="Y13" s="588"/>
      <c r="Z13" s="368"/>
      <c r="AA13" s="323"/>
      <c r="AB13" s="315"/>
      <c r="AC13" s="529"/>
      <c r="AD13" s="315"/>
      <c r="AE13" s="323"/>
      <c r="AF13" s="401"/>
      <c r="AG13" s="402"/>
    </row>
    <row r="14" spans="1:33" ht="25.5" x14ac:dyDescent="0.2">
      <c r="A14" s="595"/>
      <c r="B14" s="590"/>
      <c r="C14" s="375"/>
      <c r="D14" s="375"/>
      <c r="E14" s="323"/>
      <c r="F14" s="368"/>
      <c r="G14" s="381"/>
      <c r="H14" s="317"/>
      <c r="I14" s="303"/>
      <c r="J14" s="305"/>
      <c r="K14" s="264"/>
      <c r="L14" s="593"/>
      <c r="M14" s="70" t="s">
        <v>76</v>
      </c>
      <c r="N14" s="68" t="s">
        <v>9</v>
      </c>
      <c r="O14" s="71">
        <f>IF(N14="SÍ",15,"0")</f>
        <v>15</v>
      </c>
      <c r="P14" s="345"/>
      <c r="Q14" s="290"/>
      <c r="R14" s="288"/>
      <c r="S14" s="290"/>
      <c r="T14" s="351"/>
      <c r="U14" s="329"/>
      <c r="V14" s="332"/>
      <c r="W14" s="264"/>
      <c r="X14" s="323"/>
      <c r="Y14" s="588"/>
      <c r="Z14" s="368"/>
      <c r="AA14" s="323"/>
      <c r="AB14" s="315"/>
      <c r="AC14" s="529"/>
      <c r="AD14" s="315"/>
      <c r="AE14" s="323"/>
      <c r="AF14" s="401"/>
      <c r="AG14" s="402"/>
    </row>
    <row r="15" spans="1:33" ht="25.5" x14ac:dyDescent="0.2">
      <c r="A15" s="595"/>
      <c r="B15" s="590"/>
      <c r="C15" s="375"/>
      <c r="D15" s="375"/>
      <c r="E15" s="323"/>
      <c r="F15" s="368"/>
      <c r="G15" s="381"/>
      <c r="H15" s="317"/>
      <c r="I15" s="303"/>
      <c r="J15" s="305"/>
      <c r="K15" s="264"/>
      <c r="L15" s="593"/>
      <c r="M15" s="70" t="s">
        <v>77</v>
      </c>
      <c r="N15" s="68" t="s">
        <v>9</v>
      </c>
      <c r="O15" s="71">
        <f>IF(N15="SÍ",10,"0")</f>
        <v>10</v>
      </c>
      <c r="P15" s="345"/>
      <c r="Q15" s="290"/>
      <c r="R15" s="288"/>
      <c r="S15" s="290"/>
      <c r="T15" s="351"/>
      <c r="U15" s="329"/>
      <c r="V15" s="332"/>
      <c r="W15" s="264"/>
      <c r="X15" s="323"/>
      <c r="Y15" s="588"/>
      <c r="Z15" s="368"/>
      <c r="AA15" s="323"/>
      <c r="AB15" s="315"/>
      <c r="AC15" s="529"/>
      <c r="AD15" s="315"/>
      <c r="AE15" s="323"/>
      <c r="AF15" s="401"/>
      <c r="AG15" s="402"/>
    </row>
    <row r="16" spans="1:33" ht="25.5" x14ac:dyDescent="0.2">
      <c r="A16" s="595"/>
      <c r="B16" s="590"/>
      <c r="C16" s="376"/>
      <c r="D16" s="376"/>
      <c r="E16" s="324"/>
      <c r="F16" s="369"/>
      <c r="G16" s="341"/>
      <c r="H16" s="318"/>
      <c r="I16" s="304"/>
      <c r="J16" s="305"/>
      <c r="K16" s="327"/>
      <c r="L16" s="593"/>
      <c r="M16" s="73" t="s">
        <v>78</v>
      </c>
      <c r="N16" s="68" t="s">
        <v>16</v>
      </c>
      <c r="O16" s="71" t="str">
        <f>IF(N16="SÍ",30,"0")</f>
        <v>0</v>
      </c>
      <c r="P16" s="345"/>
      <c r="Q16" s="290"/>
      <c r="R16" s="288"/>
      <c r="S16" s="290"/>
      <c r="T16" s="351"/>
      <c r="U16" s="330"/>
      <c r="V16" s="333"/>
      <c r="W16" s="327"/>
      <c r="X16" s="324"/>
      <c r="Y16" s="589"/>
      <c r="Z16" s="369"/>
      <c r="AA16" s="324"/>
      <c r="AB16" s="315"/>
      <c r="AC16" s="529"/>
      <c r="AD16" s="315"/>
      <c r="AE16" s="323"/>
      <c r="AF16" s="403"/>
      <c r="AG16" s="404"/>
    </row>
    <row r="17" spans="1:33" ht="25.5" x14ac:dyDescent="0.2">
      <c r="A17" s="595"/>
      <c r="B17" s="590"/>
      <c r="C17" s="374" t="s">
        <v>320</v>
      </c>
      <c r="D17" s="300" t="s">
        <v>20</v>
      </c>
      <c r="E17" s="300" t="s">
        <v>321</v>
      </c>
      <c r="F17" s="374" t="s">
        <v>322</v>
      </c>
      <c r="G17" s="381" t="s">
        <v>22</v>
      </c>
      <c r="H17" s="370" t="str">
        <f>IF(G17="(1) RARA VEZ","1", IF(G17="(2) IMPROBABLE","2",IF(G17="(3) POSIBLE","3",IF(G17="(4) PROBABLE","4",IF(G17="(5) CASI SEGURO","5","")))))</f>
        <v>3</v>
      </c>
      <c r="I17" s="303" t="s">
        <v>31</v>
      </c>
      <c r="J17" s="305" t="str">
        <f>IF(I17="(1) INSIGNIFICANTE","1",IF(I17="(2) MENOR","2",IF(I17="(3) MODERADO","3",IF(I17="(4) MAYOR","4",IF(I17="(5) CATASTRÓFICO","5","")))))</f>
        <v>4</v>
      </c>
      <c r="K17" s="277">
        <f>+H17*J17</f>
        <v>12</v>
      </c>
      <c r="L17" s="597" t="s">
        <v>323</v>
      </c>
      <c r="M17" s="67" t="s">
        <v>66</v>
      </c>
      <c r="N17" s="68" t="s">
        <v>9</v>
      </c>
      <c r="O17" s="69">
        <f>IF(N17="SÍ",15,"0")</f>
        <v>15</v>
      </c>
      <c r="P17" s="344">
        <f>SUM(O17:O23)</f>
        <v>55</v>
      </c>
      <c r="Q17" s="289">
        <f>IF(AND(P17&gt;=0,P17&lt;=50),0,IF(AND(P17&gt;50,P17&lt;=75),1,IF(AND(P17&gt;75,P17&lt;=100),2,"REVISAR")))</f>
        <v>1</v>
      </c>
      <c r="R17" s="287" t="s">
        <v>5</v>
      </c>
      <c r="S17" s="289">
        <f>IF(R17="PROBABILIDAD",H17-Q17,J17-Q17)</f>
        <v>3</v>
      </c>
      <c r="T17" s="350">
        <f>IF($S17&lt;=0,1,$S17)</f>
        <v>3</v>
      </c>
      <c r="U17" s="328" t="str">
        <f>IF(AND($R17="PROBABILIDAD",$T17=1),#REF!,IF(AND(R17="PROBABILIDAD",$T17=2),#REF!,IF(AND($R17="PROBABILIDAD",$T17=3),#REF!,IF(AND($R17="PROBABILIDAD",$T17=4),#REF!,IF(AND($R17="PROBABILIDAD",$T17=5),#REF!,$G17)))))</f>
        <v>(3) POSIBLE</v>
      </c>
      <c r="V17" s="331" t="e">
        <f>IF(AND($R17="IMPACTO",$T17=1),#REF!,IF(AND(R17="IMPACTO",$T17=2),#REF!,IF(AND($R17="IMPACTO",$T17=3),#REF!,IF(AND($R17="IMPACTO",$T17=4),#REF!,IF(AND($R17="IMPACTO",$T17=5),#REF!,I17)))))</f>
        <v>#REF!</v>
      </c>
      <c r="W17" s="334">
        <f>IF(R17="PROBABILIDAD",T17*J17,T17*H17)</f>
        <v>9</v>
      </c>
      <c r="X17" s="314" t="s">
        <v>324</v>
      </c>
      <c r="Y17" s="587">
        <v>43739</v>
      </c>
      <c r="Z17" s="322" t="s">
        <v>325</v>
      </c>
      <c r="AA17" s="304" t="s">
        <v>326</v>
      </c>
      <c r="AB17" s="338">
        <v>43585</v>
      </c>
      <c r="AC17" s="460" t="s">
        <v>327</v>
      </c>
      <c r="AD17" s="586" t="s">
        <v>318</v>
      </c>
      <c r="AE17" s="322" t="s">
        <v>328</v>
      </c>
      <c r="AF17" s="399" t="s">
        <v>468</v>
      </c>
      <c r="AG17" s="400"/>
    </row>
    <row r="18" spans="1:33" ht="25.5" x14ac:dyDescent="0.2">
      <c r="A18" s="595"/>
      <c r="B18" s="590"/>
      <c r="C18" s="375"/>
      <c r="D18" s="270"/>
      <c r="E18" s="270"/>
      <c r="F18" s="375"/>
      <c r="G18" s="381"/>
      <c r="H18" s="317"/>
      <c r="I18" s="303"/>
      <c r="J18" s="305"/>
      <c r="K18" s="277"/>
      <c r="L18" s="598"/>
      <c r="M18" s="70" t="s">
        <v>73</v>
      </c>
      <c r="N18" s="68" t="s">
        <v>9</v>
      </c>
      <c r="O18" s="71">
        <f>IF(N18="SÍ",5,"0")</f>
        <v>5</v>
      </c>
      <c r="P18" s="345"/>
      <c r="Q18" s="290"/>
      <c r="R18" s="288"/>
      <c r="S18" s="290"/>
      <c r="T18" s="351"/>
      <c r="U18" s="329"/>
      <c r="V18" s="332"/>
      <c r="W18" s="277"/>
      <c r="X18" s="349"/>
      <c r="Y18" s="588"/>
      <c r="Z18" s="323"/>
      <c r="AA18" s="590"/>
      <c r="AB18" s="315"/>
      <c r="AC18" s="464"/>
      <c r="AD18" s="315"/>
      <c r="AE18" s="323"/>
      <c r="AF18" s="401"/>
      <c r="AG18" s="402"/>
    </row>
    <row r="19" spans="1:33" x14ac:dyDescent="0.2">
      <c r="A19" s="595"/>
      <c r="B19" s="590"/>
      <c r="C19" s="375"/>
      <c r="D19" s="270"/>
      <c r="E19" s="270"/>
      <c r="F19" s="375"/>
      <c r="G19" s="381"/>
      <c r="H19" s="317"/>
      <c r="I19" s="303"/>
      <c r="J19" s="305"/>
      <c r="K19" s="264"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EXTREMA</v>
      </c>
      <c r="L19" s="598"/>
      <c r="M19" s="72" t="s">
        <v>74</v>
      </c>
      <c r="N19" s="68" t="s">
        <v>16</v>
      </c>
      <c r="O19" s="71" t="str">
        <f>IF(N19="SÍ",15,"0")</f>
        <v>0</v>
      </c>
      <c r="P19" s="345"/>
      <c r="Q19" s="290"/>
      <c r="R19" s="288"/>
      <c r="S19" s="290"/>
      <c r="T19" s="351"/>
      <c r="U19" s="329"/>
      <c r="V19" s="332"/>
      <c r="W19" s="264" t="e">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#REF!</v>
      </c>
      <c r="X19" s="349"/>
      <c r="Y19" s="588"/>
      <c r="Z19" s="323"/>
      <c r="AA19" s="590"/>
      <c r="AB19" s="315"/>
      <c r="AC19" s="464"/>
      <c r="AD19" s="315"/>
      <c r="AE19" s="323"/>
      <c r="AF19" s="401"/>
      <c r="AG19" s="402"/>
    </row>
    <row r="20" spans="1:33" x14ac:dyDescent="0.2">
      <c r="A20" s="595"/>
      <c r="B20" s="590"/>
      <c r="C20" s="375"/>
      <c r="D20" s="270"/>
      <c r="E20" s="270"/>
      <c r="F20" s="375"/>
      <c r="G20" s="381"/>
      <c r="H20" s="317"/>
      <c r="I20" s="303"/>
      <c r="J20" s="305"/>
      <c r="K20" s="264"/>
      <c r="L20" s="598"/>
      <c r="M20" s="72" t="s">
        <v>75</v>
      </c>
      <c r="N20" s="68" t="s">
        <v>9</v>
      </c>
      <c r="O20" s="71">
        <f>IF(N20="SÍ",10,"0")</f>
        <v>10</v>
      </c>
      <c r="P20" s="345"/>
      <c r="Q20" s="290"/>
      <c r="R20" s="288"/>
      <c r="S20" s="290"/>
      <c r="T20" s="351"/>
      <c r="U20" s="329"/>
      <c r="V20" s="332"/>
      <c r="W20" s="264"/>
      <c r="X20" s="349"/>
      <c r="Y20" s="588"/>
      <c r="Z20" s="323"/>
      <c r="AA20" s="590"/>
      <c r="AB20" s="315"/>
      <c r="AC20" s="464"/>
      <c r="AD20" s="315"/>
      <c r="AE20" s="323"/>
      <c r="AF20" s="401"/>
      <c r="AG20" s="402"/>
    </row>
    <row r="21" spans="1:33" ht="25.5" x14ac:dyDescent="0.2">
      <c r="A21" s="595"/>
      <c r="B21" s="590"/>
      <c r="C21" s="375"/>
      <c r="D21" s="270"/>
      <c r="E21" s="270"/>
      <c r="F21" s="375"/>
      <c r="G21" s="381"/>
      <c r="H21" s="317"/>
      <c r="I21" s="303"/>
      <c r="J21" s="305"/>
      <c r="K21" s="264"/>
      <c r="L21" s="598"/>
      <c r="M21" s="70" t="s">
        <v>76</v>
      </c>
      <c r="N21" s="68" t="s">
        <v>9</v>
      </c>
      <c r="O21" s="71">
        <f>IF(N21="SÍ",15,"0")</f>
        <v>15</v>
      </c>
      <c r="P21" s="345"/>
      <c r="Q21" s="290"/>
      <c r="R21" s="288"/>
      <c r="S21" s="290"/>
      <c r="T21" s="351"/>
      <c r="U21" s="329"/>
      <c r="V21" s="332"/>
      <c r="W21" s="264"/>
      <c r="X21" s="349"/>
      <c r="Y21" s="588"/>
      <c r="Z21" s="323"/>
      <c r="AA21" s="590"/>
      <c r="AB21" s="315"/>
      <c r="AC21" s="464"/>
      <c r="AD21" s="315"/>
      <c r="AE21" s="323"/>
      <c r="AF21" s="401"/>
      <c r="AG21" s="402"/>
    </row>
    <row r="22" spans="1:33" ht="25.5" x14ac:dyDescent="0.2">
      <c r="A22" s="595"/>
      <c r="B22" s="590"/>
      <c r="C22" s="375"/>
      <c r="D22" s="270"/>
      <c r="E22" s="270"/>
      <c r="F22" s="375"/>
      <c r="G22" s="381"/>
      <c r="H22" s="317"/>
      <c r="I22" s="303"/>
      <c r="J22" s="305"/>
      <c r="K22" s="264"/>
      <c r="L22" s="598"/>
      <c r="M22" s="70" t="s">
        <v>77</v>
      </c>
      <c r="N22" s="68" t="s">
        <v>9</v>
      </c>
      <c r="O22" s="71">
        <f>IF(N22="SÍ",10,"0")</f>
        <v>10</v>
      </c>
      <c r="P22" s="345"/>
      <c r="Q22" s="290"/>
      <c r="R22" s="288"/>
      <c r="S22" s="290"/>
      <c r="T22" s="351"/>
      <c r="U22" s="329"/>
      <c r="V22" s="332"/>
      <c r="W22" s="264"/>
      <c r="X22" s="349"/>
      <c r="Y22" s="588"/>
      <c r="Z22" s="323"/>
      <c r="AA22" s="590"/>
      <c r="AB22" s="315"/>
      <c r="AC22" s="464"/>
      <c r="AD22" s="315"/>
      <c r="AE22" s="323"/>
      <c r="AF22" s="401"/>
      <c r="AG22" s="402"/>
    </row>
    <row r="23" spans="1:33" ht="25.5" x14ac:dyDescent="0.2">
      <c r="A23" s="596"/>
      <c r="B23" s="591"/>
      <c r="C23" s="376"/>
      <c r="D23" s="370"/>
      <c r="E23" s="370"/>
      <c r="F23" s="376"/>
      <c r="G23" s="341"/>
      <c r="H23" s="318"/>
      <c r="I23" s="304"/>
      <c r="J23" s="305"/>
      <c r="K23" s="327"/>
      <c r="L23" s="598"/>
      <c r="M23" s="73" t="s">
        <v>78</v>
      </c>
      <c r="N23" s="68" t="s">
        <v>16</v>
      </c>
      <c r="O23" s="71" t="str">
        <f>IF(N23="SÍ",30,"0")</f>
        <v>0</v>
      </c>
      <c r="P23" s="345"/>
      <c r="Q23" s="290"/>
      <c r="R23" s="288"/>
      <c r="S23" s="290"/>
      <c r="T23" s="351"/>
      <c r="U23" s="330"/>
      <c r="V23" s="333"/>
      <c r="W23" s="264"/>
      <c r="X23" s="349"/>
      <c r="Y23" s="589"/>
      <c r="Z23" s="324"/>
      <c r="AA23" s="591"/>
      <c r="AB23" s="315"/>
      <c r="AC23" s="464"/>
      <c r="AD23" s="315"/>
      <c r="AE23" s="323"/>
      <c r="AF23" s="403"/>
      <c r="AG23" s="404"/>
    </row>
    <row r="24" spans="1:33" x14ac:dyDescent="0.2">
      <c r="A24" s="306" t="s">
        <v>118</v>
      </c>
      <c r="B24" s="306"/>
      <c r="C24" s="306"/>
      <c r="D24" s="306"/>
      <c r="E24" s="306"/>
      <c r="F24" s="306"/>
      <c r="G24" s="306"/>
      <c r="H24" s="306"/>
      <c r="I24" s="306"/>
      <c r="J24" s="306"/>
      <c r="K24" s="306"/>
      <c r="L24" s="306"/>
      <c r="M24" s="306"/>
      <c r="N24" s="306"/>
      <c r="O24" s="306"/>
      <c r="P24" s="306"/>
      <c r="Q24" s="306"/>
      <c r="R24" s="306"/>
      <c r="S24" s="306"/>
      <c r="T24" s="306"/>
      <c r="U24" s="306"/>
      <c r="V24" s="306"/>
      <c r="W24" s="306"/>
      <c r="X24" s="306"/>
      <c r="Y24" s="306"/>
      <c r="Z24" s="306"/>
      <c r="AA24" s="306"/>
      <c r="AB24" s="306"/>
      <c r="AC24" s="306"/>
      <c r="AD24" s="306"/>
      <c r="AE24" s="306"/>
    </row>
    <row r="25" spans="1:33" x14ac:dyDescent="0.2">
      <c r="A25" s="307" t="s">
        <v>119</v>
      </c>
      <c r="B25" s="307"/>
      <c r="C25" s="308"/>
      <c r="D25" s="308"/>
      <c r="E25" s="308"/>
      <c r="F25" s="308"/>
      <c r="G25" s="308"/>
      <c r="H25" s="308"/>
      <c r="I25" s="308"/>
      <c r="J25" s="308"/>
      <c r="K25" s="308"/>
      <c r="L25" s="308"/>
      <c r="M25" s="308"/>
      <c r="N25" s="308"/>
      <c r="O25" s="308"/>
      <c r="P25" s="308"/>
      <c r="Q25" s="308"/>
      <c r="R25" s="308"/>
      <c r="S25" s="308"/>
      <c r="T25" s="308"/>
      <c r="U25" s="308"/>
      <c r="V25" s="308"/>
      <c r="W25" s="308"/>
      <c r="X25" s="308"/>
      <c r="Y25" s="308"/>
      <c r="Z25" s="308"/>
      <c r="AA25" s="308"/>
      <c r="AB25" s="308"/>
      <c r="AC25" s="308"/>
      <c r="AD25" s="308"/>
      <c r="AE25" s="308"/>
    </row>
    <row r="26" spans="1:33" x14ac:dyDescent="0.2">
      <c r="A26" s="309" t="s">
        <v>120</v>
      </c>
      <c r="B26" s="309"/>
      <c r="C26" s="309" t="s">
        <v>121</v>
      </c>
      <c r="D26" s="309"/>
      <c r="E26" s="309"/>
      <c r="F26" s="309"/>
      <c r="G26" s="309"/>
      <c r="H26" s="309"/>
      <c r="I26" s="309"/>
      <c r="J26" s="309"/>
      <c r="K26" s="309"/>
      <c r="L26" s="309"/>
      <c r="M26" s="309"/>
      <c r="N26" s="309"/>
      <c r="O26" s="309"/>
      <c r="P26" s="309"/>
      <c r="Q26" s="309"/>
      <c r="R26" s="309"/>
      <c r="S26" s="309"/>
      <c r="T26" s="309"/>
      <c r="U26" s="309"/>
      <c r="V26" s="309"/>
      <c r="W26" s="309"/>
      <c r="X26" s="309"/>
      <c r="Y26" s="309"/>
      <c r="Z26" s="310" t="s">
        <v>122</v>
      </c>
      <c r="AA26" s="310"/>
      <c r="AB26" s="310"/>
      <c r="AC26" s="311" t="s">
        <v>123</v>
      </c>
      <c r="AD26" s="312"/>
      <c r="AE26" s="313"/>
    </row>
    <row r="27" spans="1:33" s="74" customFormat="1" x14ac:dyDescent="0.2">
      <c r="A27" s="584" t="s">
        <v>329</v>
      </c>
      <c r="B27" s="585"/>
      <c r="C27" s="374" t="s">
        <v>330</v>
      </c>
      <c r="D27" s="374"/>
      <c r="E27" s="374"/>
      <c r="F27" s="374"/>
      <c r="G27" s="374"/>
      <c r="H27" s="374"/>
      <c r="I27" s="374"/>
      <c r="J27" s="374"/>
      <c r="K27" s="374"/>
      <c r="L27" s="374"/>
      <c r="M27" s="374"/>
      <c r="N27" s="374"/>
      <c r="O27" s="374"/>
      <c r="P27" s="374"/>
      <c r="Q27" s="374"/>
      <c r="R27" s="374"/>
      <c r="S27" s="374"/>
      <c r="T27" s="374"/>
      <c r="U27" s="374"/>
      <c r="V27" s="374"/>
      <c r="W27" s="374"/>
      <c r="X27" s="374"/>
      <c r="Y27" s="374"/>
      <c r="Z27" s="444">
        <v>43496</v>
      </c>
      <c r="AA27" s="295"/>
      <c r="AB27" s="296"/>
      <c r="AC27" s="297" t="s">
        <v>331</v>
      </c>
      <c r="AD27" s="297"/>
      <c r="AE27" s="297"/>
    </row>
    <row r="28" spans="1:33" s="74" customFormat="1" x14ac:dyDescent="0.2">
      <c r="A28" s="584" t="s">
        <v>332</v>
      </c>
      <c r="B28" s="585"/>
      <c r="C28" s="306" t="s">
        <v>333</v>
      </c>
      <c r="D28" s="306"/>
      <c r="E28" s="306"/>
      <c r="F28" s="306"/>
      <c r="G28" s="306"/>
      <c r="H28" s="306"/>
      <c r="I28" s="306"/>
      <c r="J28" s="306"/>
      <c r="K28" s="306"/>
      <c r="L28" s="306"/>
      <c r="M28" s="306"/>
      <c r="N28" s="306"/>
      <c r="O28" s="306"/>
      <c r="P28" s="306"/>
      <c r="Q28" s="306"/>
      <c r="R28" s="306"/>
      <c r="S28" s="306"/>
      <c r="T28" s="306"/>
      <c r="U28" s="306"/>
      <c r="V28" s="306"/>
      <c r="W28" s="306"/>
      <c r="X28" s="306"/>
      <c r="Y28" s="306"/>
      <c r="Z28" s="444"/>
      <c r="AA28" s="295"/>
      <c r="AB28" s="296"/>
      <c r="AC28" s="297" t="s">
        <v>334</v>
      </c>
      <c r="AD28" s="297"/>
      <c r="AE28" s="297"/>
    </row>
    <row r="29" spans="1:33" s="74" customFormat="1" x14ac:dyDescent="0.2">
      <c r="A29" s="584" t="s">
        <v>335</v>
      </c>
      <c r="B29" s="585"/>
      <c r="C29" s="306" t="s">
        <v>336</v>
      </c>
      <c r="D29" s="306"/>
      <c r="E29" s="306"/>
      <c r="F29" s="306"/>
      <c r="G29" s="306"/>
      <c r="H29" s="306"/>
      <c r="I29" s="306"/>
      <c r="J29" s="306"/>
      <c r="K29" s="306"/>
      <c r="L29" s="306"/>
      <c r="M29" s="306"/>
      <c r="N29" s="306"/>
      <c r="O29" s="306"/>
      <c r="P29" s="306"/>
      <c r="Q29" s="306"/>
      <c r="R29" s="306"/>
      <c r="S29" s="306"/>
      <c r="T29" s="306"/>
      <c r="U29" s="306"/>
      <c r="V29" s="306"/>
      <c r="W29" s="306"/>
      <c r="X29" s="306"/>
      <c r="Y29" s="306"/>
      <c r="Z29" s="444">
        <v>43585</v>
      </c>
      <c r="AA29" s="295"/>
      <c r="AB29" s="296"/>
      <c r="AC29" s="297" t="s">
        <v>334</v>
      </c>
      <c r="AD29" s="297"/>
      <c r="AE29" s="297"/>
    </row>
    <row r="30" spans="1:33" x14ac:dyDescent="0.2">
      <c r="A30" s="445" t="s">
        <v>128</v>
      </c>
      <c r="B30" s="446"/>
      <c r="C30" s="446"/>
      <c r="D30" s="446"/>
      <c r="E30" s="446"/>
      <c r="F30" s="446"/>
      <c r="G30" s="446"/>
      <c r="H30" s="446"/>
      <c r="I30" s="446"/>
      <c r="J30" s="446"/>
      <c r="K30" s="446"/>
      <c r="L30" s="446"/>
      <c r="M30" s="446"/>
      <c r="N30" s="446"/>
      <c r="O30" s="446"/>
      <c r="P30" s="446"/>
      <c r="Q30" s="446"/>
      <c r="R30" s="446"/>
      <c r="S30" s="446"/>
      <c r="T30" s="446"/>
      <c r="U30" s="446"/>
      <c r="V30" s="446"/>
      <c r="W30" s="446"/>
      <c r="X30" s="446"/>
      <c r="Y30" s="446"/>
      <c r="Z30" s="446"/>
      <c r="AA30" s="446"/>
      <c r="AB30" s="446"/>
      <c r="AC30" s="446"/>
      <c r="AD30" s="446"/>
      <c r="AE30" s="447"/>
    </row>
    <row r="31" spans="1:33" x14ac:dyDescent="0.2">
      <c r="A31" s="277" t="s">
        <v>123</v>
      </c>
      <c r="B31" s="277"/>
      <c r="C31" s="277"/>
      <c r="D31" s="277"/>
      <c r="E31" s="277"/>
      <c r="F31" s="277"/>
      <c r="G31" s="277" t="s">
        <v>129</v>
      </c>
      <c r="H31" s="277"/>
      <c r="I31" s="277"/>
      <c r="J31" s="277"/>
      <c r="K31" s="277"/>
      <c r="L31" s="277"/>
      <c r="M31" s="277"/>
      <c r="N31" s="277" t="s">
        <v>130</v>
      </c>
      <c r="O31" s="277"/>
      <c r="P31" s="277"/>
      <c r="Q31" s="277"/>
      <c r="R31" s="277"/>
      <c r="S31" s="277"/>
      <c r="T31" s="277"/>
      <c r="U31" s="277"/>
      <c r="V31" s="277"/>
      <c r="W31" s="277"/>
      <c r="X31" s="277"/>
      <c r="Y31" s="277"/>
      <c r="Z31" s="277"/>
      <c r="AA31" s="278" t="str">
        <f>IF(OR(X5="X",U5="X"),"APOYO OFICINA ASESORA DE PLANEACIÓN","APOYO OFICINA DE CONTROL INTERNO")</f>
        <v>APOYO OFICINA DE CONTROL INTERNO</v>
      </c>
      <c r="AB31" s="278"/>
      <c r="AC31" s="278"/>
      <c r="AD31" s="278"/>
      <c r="AE31" s="278"/>
      <c r="AF31" s="75"/>
      <c r="AG31" s="75"/>
    </row>
    <row r="32" spans="1:33" ht="25.5" x14ac:dyDescent="0.2">
      <c r="A32" s="81" t="s">
        <v>131</v>
      </c>
      <c r="B32" s="279" t="s">
        <v>337</v>
      </c>
      <c r="C32" s="277"/>
      <c r="D32" s="277"/>
      <c r="E32" s="277"/>
      <c r="F32" s="277"/>
      <c r="G32" s="81" t="s">
        <v>131</v>
      </c>
      <c r="H32" s="279" t="s">
        <v>338</v>
      </c>
      <c r="I32" s="277"/>
      <c r="J32" s="277"/>
      <c r="K32" s="277"/>
      <c r="L32" s="277"/>
      <c r="M32" s="277"/>
      <c r="N32" s="280" t="s">
        <v>131</v>
      </c>
      <c r="O32" s="281"/>
      <c r="P32" s="281"/>
      <c r="Q32" s="281"/>
      <c r="R32" s="282"/>
      <c r="S32" s="82"/>
      <c r="T32" s="82"/>
      <c r="U32" s="283" t="s">
        <v>339</v>
      </c>
      <c r="V32" s="270"/>
      <c r="W32" s="270"/>
      <c r="X32" s="270"/>
      <c r="Y32" s="270"/>
      <c r="Z32" s="270"/>
      <c r="AA32" s="81" t="s">
        <v>131</v>
      </c>
      <c r="AB32" s="284"/>
      <c r="AC32" s="285"/>
      <c r="AD32" s="285"/>
      <c r="AE32" s="286"/>
      <c r="AF32" s="75"/>
      <c r="AG32" s="75"/>
    </row>
    <row r="33" spans="1:33" s="74" customFormat="1" x14ac:dyDescent="0.2">
      <c r="A33" s="83" t="s">
        <v>135</v>
      </c>
      <c r="B33" s="583" t="s">
        <v>340</v>
      </c>
      <c r="C33" s="583"/>
      <c r="D33" s="583"/>
      <c r="E33" s="583"/>
      <c r="F33" s="583"/>
      <c r="G33" s="83" t="s">
        <v>135</v>
      </c>
      <c r="H33" s="266" t="s">
        <v>341</v>
      </c>
      <c r="I33" s="266"/>
      <c r="J33" s="266"/>
      <c r="K33" s="266"/>
      <c r="L33" s="266"/>
      <c r="M33" s="266"/>
      <c r="N33" s="82" t="s">
        <v>135</v>
      </c>
      <c r="O33" s="82"/>
      <c r="P33" s="82"/>
      <c r="Q33" s="82"/>
      <c r="R33" s="82"/>
      <c r="S33" s="82"/>
      <c r="T33" s="82"/>
      <c r="U33" s="270" t="s">
        <v>265</v>
      </c>
      <c r="V33" s="270"/>
      <c r="W33" s="270"/>
      <c r="X33" s="270"/>
      <c r="Y33" s="270"/>
      <c r="Z33" s="270"/>
      <c r="AA33" s="83" t="s">
        <v>135</v>
      </c>
      <c r="AB33" s="270"/>
      <c r="AC33" s="270"/>
      <c r="AD33" s="270"/>
      <c r="AE33" s="270"/>
      <c r="AF33" s="77"/>
      <c r="AG33" s="77"/>
    </row>
    <row r="34" spans="1:33" s="74" customFormat="1" x14ac:dyDescent="0.2">
      <c r="A34" s="83" t="s">
        <v>139</v>
      </c>
      <c r="B34" s="583" t="s">
        <v>342</v>
      </c>
      <c r="C34" s="583"/>
      <c r="D34" s="583"/>
      <c r="E34" s="583"/>
      <c r="F34" s="583"/>
      <c r="G34" s="83" t="s">
        <v>139</v>
      </c>
      <c r="H34" s="266" t="s">
        <v>343</v>
      </c>
      <c r="I34" s="266"/>
      <c r="J34" s="266"/>
      <c r="K34" s="266"/>
      <c r="L34" s="266"/>
      <c r="M34" s="266"/>
      <c r="N34" s="267" t="s">
        <v>139</v>
      </c>
      <c r="O34" s="268"/>
      <c r="P34" s="268"/>
      <c r="Q34" s="268"/>
      <c r="R34" s="269"/>
      <c r="S34" s="82"/>
      <c r="T34" s="82"/>
      <c r="U34" s="270" t="s">
        <v>176</v>
      </c>
      <c r="V34" s="270"/>
      <c r="W34" s="270"/>
      <c r="X34" s="270"/>
      <c r="Y34" s="270"/>
      <c r="Z34" s="270"/>
      <c r="AA34" s="83" t="s">
        <v>139</v>
      </c>
      <c r="AB34" s="270"/>
      <c r="AC34" s="270"/>
      <c r="AD34" s="270"/>
      <c r="AE34" s="270"/>
      <c r="AF34" s="77"/>
      <c r="AG34" s="77"/>
    </row>
    <row r="35" spans="1:33" s="74" customFormat="1" x14ac:dyDescent="0.2">
      <c r="D35" s="84"/>
      <c r="AF35" s="78"/>
      <c r="AG35" s="78"/>
    </row>
    <row r="36" spans="1:33" x14ac:dyDescent="0.2">
      <c r="AF36" s="76"/>
      <c r="AG36" s="76"/>
    </row>
    <row r="37" spans="1:33" x14ac:dyDescent="0.2">
      <c r="AF37" s="76"/>
      <c r="AG37" s="76"/>
    </row>
  </sheetData>
  <mergeCells count="133">
    <mergeCell ref="AF6:AG9"/>
    <mergeCell ref="AF10:AG16"/>
    <mergeCell ref="AF17:AG23"/>
    <mergeCell ref="A5:B5"/>
    <mergeCell ref="C5:F5"/>
    <mergeCell ref="G5:L5"/>
    <mergeCell ref="N5:R5"/>
    <mergeCell ref="V5:W5"/>
    <mergeCell ref="AD5:AE5"/>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A1:A4"/>
    <mergeCell ref="B1:E2"/>
    <mergeCell ref="F1:AB2"/>
    <mergeCell ref="AD1:AE1"/>
    <mergeCell ref="AD2:AE2"/>
    <mergeCell ref="B3:E4"/>
    <mergeCell ref="F3:AB4"/>
    <mergeCell ref="AD3:AE3"/>
    <mergeCell ref="AD4:AE4"/>
    <mergeCell ref="G17:G23"/>
    <mergeCell ref="H17:H23"/>
    <mergeCell ref="I17:I23"/>
    <mergeCell ref="J17:J23"/>
    <mergeCell ref="K17:K18"/>
    <mergeCell ref="L17:L23"/>
    <mergeCell ref="G10:G16"/>
    <mergeCell ref="H10:H16"/>
    <mergeCell ref="I10:I16"/>
    <mergeCell ref="A10:A23"/>
    <mergeCell ref="B10:B23"/>
    <mergeCell ref="C10:C16"/>
    <mergeCell ref="D10:D16"/>
    <mergeCell ref="E10:E16"/>
    <mergeCell ref="F10:F16"/>
    <mergeCell ref="C17:C23"/>
    <mergeCell ref="D17:D23"/>
    <mergeCell ref="E17:E23"/>
    <mergeCell ref="F17:F23"/>
    <mergeCell ref="K10:K11"/>
    <mergeCell ref="L10:L16"/>
    <mergeCell ref="AB10:AB16"/>
    <mergeCell ref="AC10:AC16"/>
    <mergeCell ref="AD10:AD16"/>
    <mergeCell ref="N8:N9"/>
    <mergeCell ref="R8:R9"/>
    <mergeCell ref="U8:W8"/>
    <mergeCell ref="X8:X9"/>
    <mergeCell ref="Y8:AA8"/>
    <mergeCell ref="X10:X16"/>
    <mergeCell ref="Y10:Y16"/>
    <mergeCell ref="Z10:Z16"/>
    <mergeCell ref="AA10:AA16"/>
    <mergeCell ref="P10:P16"/>
    <mergeCell ref="Q10:Q16"/>
    <mergeCell ref="R10:R16"/>
    <mergeCell ref="S10:S16"/>
    <mergeCell ref="T10:T16"/>
    <mergeCell ref="U10:U16"/>
    <mergeCell ref="J10:J16"/>
    <mergeCell ref="AB17:AB23"/>
    <mergeCell ref="AC17:AC23"/>
    <mergeCell ref="AD17:AD23"/>
    <mergeCell ref="AE17:AE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AE10:AE16"/>
    <mergeCell ref="K12:K16"/>
    <mergeCell ref="W12:W16"/>
    <mergeCell ref="V10:V16"/>
    <mergeCell ref="W10:W11"/>
    <mergeCell ref="A27:B27"/>
    <mergeCell ref="C27:Y27"/>
    <mergeCell ref="Z27:AB27"/>
    <mergeCell ref="AC27:AE27"/>
    <mergeCell ref="A28:B28"/>
    <mergeCell ref="C28:Y28"/>
    <mergeCell ref="Z28:AB28"/>
    <mergeCell ref="AC28:AE28"/>
    <mergeCell ref="A24:AE24"/>
    <mergeCell ref="A25:AE25"/>
    <mergeCell ref="A26:B26"/>
    <mergeCell ref="C26:Y26"/>
    <mergeCell ref="Z26:AB26"/>
    <mergeCell ref="AC26:AE26"/>
    <mergeCell ref="A29:B29"/>
    <mergeCell ref="C29:Y29"/>
    <mergeCell ref="Z29:AB29"/>
    <mergeCell ref="AC29:AE29"/>
    <mergeCell ref="A30:AE30"/>
    <mergeCell ref="A31:F31"/>
    <mergeCell ref="G31:M31"/>
    <mergeCell ref="N31:Z31"/>
    <mergeCell ref="AA31:AE31"/>
    <mergeCell ref="B34:F34"/>
    <mergeCell ref="H34:M34"/>
    <mergeCell ref="N34:R34"/>
    <mergeCell ref="U34:Z34"/>
    <mergeCell ref="AB34:AE34"/>
    <mergeCell ref="B32:F32"/>
    <mergeCell ref="H32:M32"/>
    <mergeCell ref="N32:R32"/>
    <mergeCell ref="U32:Z32"/>
    <mergeCell ref="AB32:AE32"/>
    <mergeCell ref="B33:F33"/>
    <mergeCell ref="H33:M33"/>
    <mergeCell ref="U33:Z33"/>
    <mergeCell ref="AB33:AE33"/>
  </mergeCells>
  <conditionalFormatting sqref="K10:K16">
    <cfRule type="expression" dxfId="119" priority="21">
      <formula>$K$12="BAJA"</formula>
    </cfRule>
    <cfRule type="expression" dxfId="118" priority="22">
      <formula>$K$12="MODERADA"</formula>
    </cfRule>
    <cfRule type="expression" dxfId="117" priority="23">
      <formula>$K$12="ALTA"</formula>
    </cfRule>
    <cfRule type="expression" dxfId="116" priority="24">
      <formula>$K$12="EXTREMA"</formula>
    </cfRule>
  </conditionalFormatting>
  <conditionalFormatting sqref="K17:K18">
    <cfRule type="expression" dxfId="115" priority="17">
      <formula>$K$19="BAJA"</formula>
    </cfRule>
    <cfRule type="expression" dxfId="114" priority="18">
      <formula>$K$19="MODERADA"</formula>
    </cfRule>
    <cfRule type="expression" dxfId="113" priority="19">
      <formula>$K$19="ALTA"</formula>
    </cfRule>
    <cfRule type="expression" dxfId="112" priority="20">
      <formula>$K$19="EXTREMA"</formula>
    </cfRule>
  </conditionalFormatting>
  <conditionalFormatting sqref="W17:W23">
    <cfRule type="expression" dxfId="111" priority="13">
      <formula>$W$19="MODERADA"</formula>
    </cfRule>
    <cfRule type="expression" dxfId="110" priority="14">
      <formula>$W$19="EXTREMA"</formula>
    </cfRule>
    <cfRule type="expression" dxfId="109" priority="15">
      <formula>$W$19="ALTA"</formula>
    </cfRule>
    <cfRule type="expression" dxfId="108" priority="16">
      <formula>$W$19="BAJA"</formula>
    </cfRule>
  </conditionalFormatting>
  <conditionalFormatting sqref="K19:K23">
    <cfRule type="expression" dxfId="107" priority="9">
      <formula>$K$19="BAJA"</formula>
    </cfRule>
    <cfRule type="expression" dxfId="106" priority="10">
      <formula>$K$19="MODERADA"</formula>
    </cfRule>
    <cfRule type="expression" dxfId="105" priority="11">
      <formula>$K$19="ALTA"</formula>
    </cfRule>
    <cfRule type="expression" dxfId="104" priority="12">
      <formula>$K$19="EXTREMA"</formula>
    </cfRule>
  </conditionalFormatting>
  <conditionalFormatting sqref="W10:W11">
    <cfRule type="expression" dxfId="103" priority="5">
      <formula>$K$12="BAJA"</formula>
    </cfRule>
    <cfRule type="expression" dxfId="102" priority="6">
      <formula>$K$12="MODERADA"</formula>
    </cfRule>
    <cfRule type="expression" dxfId="101" priority="7">
      <formula>$K$12="ALTA"</formula>
    </cfRule>
    <cfRule type="expression" dxfId="100" priority="8">
      <formula>$K$12="EXTREMA"</formula>
    </cfRule>
  </conditionalFormatting>
  <conditionalFormatting sqref="W12:W16">
    <cfRule type="expression" dxfId="99" priority="1">
      <formula>$K$12="BAJA"</formula>
    </cfRule>
    <cfRule type="expression" dxfId="98" priority="2">
      <formula>$K$12="MODERADA"</formula>
    </cfRule>
    <cfRule type="expression" dxfId="97" priority="3">
      <formula>$K$12="ALTA"</formula>
    </cfRule>
    <cfRule type="expression" dxfId="96" priority="4">
      <formula>$K$12="EXTREMA"</formula>
    </cfRule>
  </conditionalFormatting>
  <dataValidations count="6">
    <dataValidation type="list" allowBlank="1" showInputMessage="1" showErrorMessage="1" sqref="I17:I23">
      <formula1>#REF!</formula1>
    </dataValidation>
    <dataValidation type="list" allowBlank="1" showInputMessage="1" showErrorMessage="1" sqref="R10:R23">
      <formula1>#REF!</formula1>
    </dataValidation>
    <dataValidation type="list" allowBlank="1" showInputMessage="1" showErrorMessage="1" sqref="G10:G23">
      <formula1>#REF!</formula1>
    </dataValidation>
    <dataValidation type="list" allowBlank="1" showInputMessage="1" showErrorMessage="1" sqref="N10:N23">
      <formula1>#REF!</formula1>
    </dataValidation>
    <dataValidation type="list" allowBlank="1" showInputMessage="1" showErrorMessage="1" sqref="I10:I16">
      <formula1>#REF!</formula1>
    </dataValidation>
    <dataValidation type="list" allowBlank="1" showInputMessage="1" showErrorMessage="1" sqref="D10:D23">
      <formula1>#REF!</formula1>
    </dataValidation>
  </dataValidations>
  <hyperlinks>
    <hyperlink ref="B32" r:id="rId1"/>
    <hyperlink ref="H32" r:id="rId2"/>
    <hyperlink ref="U32" r:id="rId3"/>
  </hyperlinks>
  <pageMargins left="0.7" right="0.7" top="0.75" bottom="0.75" header="0.3" footer="0.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2"/>
  <sheetViews>
    <sheetView tabSelected="1" topLeftCell="W13" zoomScale="60" zoomScaleNormal="60" workbookViewId="0">
      <selection activeCell="AM18" sqref="AM18"/>
    </sheetView>
  </sheetViews>
  <sheetFormatPr baseColWidth="10" defaultRowHeight="12.75" x14ac:dyDescent="0.2"/>
  <cols>
    <col min="1" max="1" width="22.5703125" style="51" customWidth="1"/>
    <col min="2" max="2" width="44.140625" style="51" customWidth="1"/>
    <col min="3" max="3" width="15.42578125" style="51" customWidth="1"/>
    <col min="4" max="4" width="17.28515625" style="84" customWidth="1"/>
    <col min="5" max="5" width="16.140625" style="51" customWidth="1"/>
    <col min="6" max="6" width="23.140625" style="51" customWidth="1"/>
    <col min="7" max="7" width="19.140625" style="51" customWidth="1"/>
    <col min="8" max="8" width="2.42578125" style="51" hidden="1" customWidth="1"/>
    <col min="9" max="9" width="18.28515625" style="51" customWidth="1"/>
    <col min="10" max="10" width="5.42578125" style="51" hidden="1" customWidth="1"/>
    <col min="11" max="11" width="17.140625" style="51" customWidth="1"/>
    <col min="12" max="12" width="20.28515625" style="51" customWidth="1"/>
    <col min="13" max="13" width="44.7109375" style="51" customWidth="1"/>
    <col min="14" max="14" width="9.5703125" style="51" customWidth="1"/>
    <col min="15" max="15" width="4" style="51" hidden="1" customWidth="1"/>
    <col min="16" max="16" width="4.7109375" style="51" hidden="1" customWidth="1"/>
    <col min="17" max="17" width="2.7109375" style="51" hidden="1" customWidth="1"/>
    <col min="18" max="18" width="11.42578125" style="51" customWidth="1"/>
    <col min="19" max="20" width="2.7109375" style="51" hidden="1" customWidth="1"/>
    <col min="21" max="21" width="14.140625" style="51" customWidth="1"/>
    <col min="22" max="22" width="16.7109375" style="51" customWidth="1"/>
    <col min="23" max="23" width="16.42578125" style="51" customWidth="1"/>
    <col min="24" max="24" width="20.140625" style="51" customWidth="1"/>
    <col min="25" max="25" width="22.85546875" style="51" customWidth="1"/>
    <col min="26" max="26" width="30.85546875" style="51" customWidth="1"/>
    <col min="27" max="27" width="28.7109375" style="51" customWidth="1"/>
    <col min="28" max="28" width="18" style="51" customWidth="1"/>
    <col min="29" max="29" width="32.28515625" style="51" customWidth="1"/>
    <col min="30" max="30" width="19.140625" style="51" customWidth="1"/>
    <col min="31" max="31" width="16.140625" style="51" customWidth="1"/>
    <col min="32" max="16384" width="11.42578125" style="51"/>
  </cols>
  <sheetData>
    <row r="1" spans="1:33" x14ac:dyDescent="0.2">
      <c r="A1" s="88"/>
      <c r="B1" s="88"/>
      <c r="C1" s="88"/>
      <c r="D1" s="89"/>
      <c r="E1" s="88"/>
      <c r="F1" s="88"/>
      <c r="G1" s="88"/>
      <c r="H1" s="88"/>
      <c r="I1" s="88"/>
      <c r="J1" s="88"/>
      <c r="K1" s="88"/>
      <c r="L1" s="88"/>
      <c r="M1" s="88"/>
      <c r="N1" s="88"/>
      <c r="O1" s="88"/>
      <c r="P1" s="88"/>
      <c r="Q1" s="88"/>
      <c r="R1" s="88"/>
      <c r="S1" s="88"/>
      <c r="T1" s="88"/>
      <c r="U1" s="88"/>
      <c r="V1" s="88"/>
      <c r="W1" s="88"/>
      <c r="X1" s="88"/>
      <c r="Y1" s="88"/>
      <c r="Z1" s="88"/>
      <c r="AA1" s="88"/>
      <c r="AB1" s="88"/>
      <c r="AC1" s="88"/>
      <c r="AD1" s="88"/>
      <c r="AE1" s="88"/>
    </row>
    <row r="2" spans="1:33" x14ac:dyDescent="0.2">
      <c r="A2" s="88"/>
      <c r="B2" s="88"/>
      <c r="C2" s="88"/>
      <c r="D2" s="89"/>
      <c r="E2" s="88"/>
      <c r="F2" s="88"/>
      <c r="G2" s="88"/>
      <c r="H2" s="88"/>
      <c r="I2" s="88"/>
      <c r="J2" s="88"/>
      <c r="K2" s="88"/>
      <c r="L2" s="88"/>
      <c r="M2" s="88"/>
      <c r="N2" s="88"/>
      <c r="O2" s="88"/>
      <c r="P2" s="88"/>
      <c r="Q2" s="88"/>
      <c r="R2" s="88"/>
      <c r="S2" s="88"/>
      <c r="T2" s="88"/>
      <c r="U2" s="88"/>
      <c r="V2" s="88"/>
      <c r="W2" s="88"/>
      <c r="X2" s="88"/>
      <c r="Y2" s="88"/>
      <c r="Z2" s="88"/>
      <c r="AA2" s="88"/>
      <c r="AB2" s="88"/>
      <c r="AC2" s="88"/>
      <c r="AD2" s="88"/>
      <c r="AE2" s="88"/>
    </row>
    <row r="3" spans="1:33" x14ac:dyDescent="0.2">
      <c r="A3" s="88"/>
      <c r="B3" s="88"/>
      <c r="C3" s="88"/>
      <c r="D3" s="89"/>
      <c r="E3" s="88"/>
      <c r="F3" s="88"/>
      <c r="G3" s="88"/>
      <c r="H3" s="88"/>
      <c r="I3" s="88"/>
      <c r="J3" s="88"/>
      <c r="K3" s="88"/>
      <c r="L3" s="88"/>
      <c r="M3" s="88"/>
      <c r="N3" s="88"/>
      <c r="O3" s="88"/>
      <c r="P3" s="88"/>
      <c r="Q3" s="88"/>
      <c r="R3" s="88"/>
      <c r="S3" s="88"/>
      <c r="T3" s="88"/>
      <c r="U3" s="88"/>
      <c r="V3" s="88"/>
      <c r="W3" s="88"/>
      <c r="X3" s="88"/>
      <c r="Y3" s="88"/>
      <c r="Z3" s="88"/>
      <c r="AA3" s="88"/>
      <c r="AB3" s="88"/>
      <c r="AC3" s="88"/>
      <c r="AD3" s="88"/>
      <c r="AE3" s="88"/>
    </row>
    <row r="4" spans="1:33" x14ac:dyDescent="0.2">
      <c r="A4" s="88"/>
      <c r="B4" s="88"/>
      <c r="C4" s="88"/>
      <c r="D4" s="89"/>
      <c r="E4" s="88"/>
      <c r="F4" s="88"/>
      <c r="G4" s="88"/>
      <c r="H4" s="88"/>
      <c r="I4" s="88"/>
      <c r="J4" s="88"/>
      <c r="K4" s="88"/>
      <c r="L4" s="88"/>
      <c r="M4" s="88"/>
      <c r="N4" s="88"/>
      <c r="O4" s="88"/>
      <c r="P4" s="88"/>
      <c r="Q4" s="88"/>
      <c r="R4" s="88"/>
      <c r="S4" s="88"/>
      <c r="T4" s="88"/>
      <c r="U4" s="88"/>
      <c r="V4" s="88"/>
      <c r="W4" s="88"/>
      <c r="X4" s="88"/>
      <c r="Y4" s="88"/>
      <c r="Z4" s="88"/>
      <c r="AA4" s="88"/>
      <c r="AB4" s="88"/>
      <c r="AC4" s="88"/>
      <c r="AD4" s="88"/>
      <c r="AE4" s="88"/>
    </row>
    <row r="5" spans="1:33" x14ac:dyDescent="0.2">
      <c r="A5" s="88"/>
      <c r="B5" s="88"/>
      <c r="C5" s="88"/>
      <c r="D5" s="89"/>
      <c r="E5" s="88"/>
      <c r="F5" s="88"/>
      <c r="G5" s="88"/>
      <c r="H5" s="88"/>
      <c r="I5" s="88"/>
      <c r="J5" s="88"/>
      <c r="K5" s="88"/>
      <c r="L5" s="88"/>
      <c r="M5" s="88"/>
      <c r="N5" s="88"/>
      <c r="O5" s="88"/>
      <c r="P5" s="88"/>
      <c r="Q5" s="88"/>
      <c r="R5" s="88"/>
      <c r="S5" s="88"/>
      <c r="T5" s="88"/>
      <c r="U5" s="88"/>
      <c r="V5" s="88"/>
      <c r="W5" s="88"/>
      <c r="X5" s="88"/>
      <c r="Y5" s="88"/>
      <c r="Z5" s="88"/>
      <c r="AA5" s="88"/>
      <c r="AB5" s="88"/>
      <c r="AC5" s="88"/>
      <c r="AD5" s="88"/>
      <c r="AE5" s="88"/>
    </row>
    <row r="6" spans="1:33" ht="29.25" customHeight="1" x14ac:dyDescent="0.2">
      <c r="A6" s="88"/>
      <c r="B6" s="88"/>
      <c r="C6" s="88"/>
      <c r="D6" s="89"/>
      <c r="E6" s="88"/>
      <c r="F6" s="88"/>
      <c r="G6" s="88"/>
      <c r="H6" s="88"/>
      <c r="I6" s="88"/>
      <c r="J6" s="88"/>
      <c r="K6" s="88"/>
      <c r="L6" s="88"/>
      <c r="M6" s="88"/>
      <c r="N6" s="88"/>
      <c r="O6" s="88"/>
      <c r="P6" s="88"/>
      <c r="Q6" s="88"/>
      <c r="R6" s="88"/>
      <c r="S6" s="88"/>
      <c r="T6" s="88"/>
      <c r="U6" s="88"/>
      <c r="V6" s="88"/>
      <c r="W6" s="88"/>
      <c r="X6" s="88"/>
      <c r="Y6" s="88"/>
      <c r="Z6" s="88"/>
      <c r="AA6" s="88"/>
      <c r="AB6" s="88"/>
      <c r="AC6" s="88"/>
      <c r="AD6" s="88"/>
      <c r="AE6" s="88"/>
    </row>
    <row r="7" spans="1:33" ht="24.75" customHeight="1" x14ac:dyDescent="0.2">
      <c r="A7" s="641" t="s">
        <v>23</v>
      </c>
      <c r="B7" s="641"/>
      <c r="C7" s="642">
        <v>43599</v>
      </c>
      <c r="D7" s="643"/>
      <c r="E7" s="643"/>
      <c r="F7" s="643"/>
      <c r="G7" s="644"/>
      <c r="H7" s="645"/>
      <c r="I7" s="645"/>
      <c r="J7" s="645"/>
      <c r="K7" s="645"/>
      <c r="L7" s="645"/>
      <c r="M7" s="646"/>
      <c r="N7" s="311" t="s">
        <v>24</v>
      </c>
      <c r="O7" s="312"/>
      <c r="P7" s="312"/>
      <c r="Q7" s="312"/>
      <c r="R7" s="312"/>
      <c r="S7" s="312"/>
      <c r="T7" s="312"/>
      <c r="U7" s="313"/>
      <c r="V7" s="647" t="s">
        <v>25</v>
      </c>
      <c r="W7" s="648"/>
      <c r="X7" s="42"/>
      <c r="Y7" s="90" t="s">
        <v>27</v>
      </c>
      <c r="Z7" s="42" t="s">
        <v>28</v>
      </c>
      <c r="AA7" s="90" t="s">
        <v>29</v>
      </c>
      <c r="AB7" s="49"/>
      <c r="AC7" s="91" t="s">
        <v>30</v>
      </c>
      <c r="AD7" s="92"/>
      <c r="AE7" s="93"/>
      <c r="AF7" s="470" t="s">
        <v>454</v>
      </c>
      <c r="AG7" s="471"/>
    </row>
    <row r="8" spans="1:33" x14ac:dyDescent="0.2">
      <c r="A8" s="649" t="s">
        <v>32</v>
      </c>
      <c r="B8" s="649"/>
      <c r="C8" s="649"/>
      <c r="D8" s="649"/>
      <c r="E8" s="649"/>
      <c r="F8" s="649"/>
      <c r="G8" s="650" t="s">
        <v>33</v>
      </c>
      <c r="H8" s="651"/>
      <c r="I8" s="651"/>
      <c r="J8" s="651"/>
      <c r="K8" s="651"/>
      <c r="L8" s="651"/>
      <c r="M8" s="651"/>
      <c r="N8" s="651"/>
      <c r="O8" s="651"/>
      <c r="P8" s="651"/>
      <c r="Q8" s="651"/>
      <c r="R8" s="651"/>
      <c r="S8" s="651"/>
      <c r="T8" s="651"/>
      <c r="U8" s="651"/>
      <c r="V8" s="651"/>
      <c r="W8" s="651"/>
      <c r="X8" s="651"/>
      <c r="Y8" s="651"/>
      <c r="Z8" s="651"/>
      <c r="AA8" s="652"/>
      <c r="AB8" s="429" t="s">
        <v>34</v>
      </c>
      <c r="AC8" s="653" t="s">
        <v>35</v>
      </c>
      <c r="AD8" s="654"/>
      <c r="AE8" s="655"/>
      <c r="AF8" s="472"/>
      <c r="AG8" s="473"/>
    </row>
    <row r="9" spans="1:33" s="52" customFormat="1" ht="14.25" customHeight="1" x14ac:dyDescent="0.2">
      <c r="A9" s="425" t="s">
        <v>37</v>
      </c>
      <c r="B9" s="426" t="s">
        <v>38</v>
      </c>
      <c r="C9" s="425" t="s">
        <v>39</v>
      </c>
      <c r="D9" s="425" t="s">
        <v>4</v>
      </c>
      <c r="E9" s="425" t="s">
        <v>40</v>
      </c>
      <c r="F9" s="410" t="s">
        <v>41</v>
      </c>
      <c r="G9" s="649" t="s">
        <v>42</v>
      </c>
      <c r="H9" s="649"/>
      <c r="I9" s="649"/>
      <c r="J9" s="649"/>
      <c r="K9" s="649"/>
      <c r="L9" s="662" t="s">
        <v>43</v>
      </c>
      <c r="M9" s="649" t="s">
        <v>44</v>
      </c>
      <c r="N9" s="649"/>
      <c r="O9" s="649"/>
      <c r="P9" s="649"/>
      <c r="Q9" s="649"/>
      <c r="R9" s="649"/>
      <c r="S9" s="649"/>
      <c r="T9" s="649"/>
      <c r="U9" s="649"/>
      <c r="V9" s="649"/>
      <c r="W9" s="649"/>
      <c r="X9" s="649"/>
      <c r="Y9" s="649"/>
      <c r="Z9" s="649"/>
      <c r="AA9" s="649"/>
      <c r="AB9" s="637"/>
      <c r="AC9" s="656"/>
      <c r="AD9" s="657"/>
      <c r="AE9" s="658"/>
      <c r="AF9" s="472"/>
      <c r="AG9" s="473"/>
    </row>
    <row r="10" spans="1:33" s="52" customFormat="1" ht="20.25" customHeight="1" x14ac:dyDescent="0.2">
      <c r="A10" s="425"/>
      <c r="B10" s="427"/>
      <c r="C10" s="425"/>
      <c r="D10" s="425"/>
      <c r="E10" s="425"/>
      <c r="F10" s="410"/>
      <c r="G10" s="665" t="s">
        <v>45</v>
      </c>
      <c r="H10" s="665"/>
      <c r="I10" s="665"/>
      <c r="J10" s="665"/>
      <c r="K10" s="665"/>
      <c r="L10" s="663"/>
      <c r="M10" s="666" t="s">
        <v>46</v>
      </c>
      <c r="N10" s="638" t="s">
        <v>47</v>
      </c>
      <c r="O10" s="94"/>
      <c r="P10" s="55"/>
      <c r="Q10" s="55"/>
      <c r="R10" s="668" t="s">
        <v>48</v>
      </c>
      <c r="S10" s="55"/>
      <c r="T10" s="55"/>
      <c r="U10" s="659" t="s">
        <v>49</v>
      </c>
      <c r="V10" s="660"/>
      <c r="W10" s="661"/>
      <c r="X10" s="426" t="s">
        <v>50</v>
      </c>
      <c r="Y10" s="636" t="s">
        <v>51</v>
      </c>
      <c r="Z10" s="636"/>
      <c r="AA10" s="636"/>
      <c r="AB10" s="637"/>
      <c r="AC10" s="659"/>
      <c r="AD10" s="660"/>
      <c r="AE10" s="661"/>
      <c r="AF10" s="472"/>
      <c r="AG10" s="473"/>
    </row>
    <row r="11" spans="1:33" s="52" customFormat="1" ht="47.25" customHeight="1" x14ac:dyDescent="0.2">
      <c r="A11" s="426"/>
      <c r="B11" s="428"/>
      <c r="C11" s="426"/>
      <c r="D11" s="426"/>
      <c r="E11" s="426"/>
      <c r="F11" s="429"/>
      <c r="G11" s="95" t="s">
        <v>6</v>
      </c>
      <c r="H11" s="96" t="s">
        <v>52</v>
      </c>
      <c r="I11" s="95" t="s">
        <v>5</v>
      </c>
      <c r="J11" s="97" t="s">
        <v>53</v>
      </c>
      <c r="K11" s="98" t="s">
        <v>54</v>
      </c>
      <c r="L11" s="664"/>
      <c r="M11" s="667"/>
      <c r="N11" s="410"/>
      <c r="O11" s="60"/>
      <c r="P11" s="60"/>
      <c r="Q11" s="60"/>
      <c r="R11" s="669"/>
      <c r="S11" s="60"/>
      <c r="T11" s="60"/>
      <c r="U11" s="99" t="s">
        <v>6</v>
      </c>
      <c r="V11" s="100" t="s">
        <v>5</v>
      </c>
      <c r="W11" s="99" t="s">
        <v>54</v>
      </c>
      <c r="X11" s="428"/>
      <c r="Y11" s="101" t="s">
        <v>345</v>
      </c>
      <c r="Z11" s="48" t="s">
        <v>56</v>
      </c>
      <c r="AA11" s="48" t="s">
        <v>57</v>
      </c>
      <c r="AB11" s="638"/>
      <c r="AC11" s="102" t="s">
        <v>56</v>
      </c>
      <c r="AD11" s="102" t="s">
        <v>58</v>
      </c>
      <c r="AE11" s="102" t="s">
        <v>59</v>
      </c>
      <c r="AF11" s="474"/>
      <c r="AG11" s="475"/>
    </row>
    <row r="12" spans="1:33" ht="52.5" customHeight="1" x14ac:dyDescent="0.2">
      <c r="A12" s="448" t="s">
        <v>346</v>
      </c>
      <c r="B12" s="364" t="s">
        <v>347</v>
      </c>
      <c r="C12" s="303" t="s">
        <v>348</v>
      </c>
      <c r="D12" s="367" t="s">
        <v>20</v>
      </c>
      <c r="E12" s="300" t="s">
        <v>349</v>
      </c>
      <c r="F12" s="303" t="s">
        <v>350</v>
      </c>
      <c r="G12" s="381" t="s">
        <v>344</v>
      </c>
      <c r="H12" s="370" t="str">
        <f>IF(G12="(1) RARA VEZ","1", IF(G12="(2) IMPROBABLE","2",IF(G12="(3) POSIBLE","3",IF(G12="(4) PROBABLE","4",IF(G12="(5) CASI SEGURO","5","")))))</f>
        <v>4</v>
      </c>
      <c r="I12" s="303" t="s">
        <v>21</v>
      </c>
      <c r="J12" s="305" t="str">
        <f>IF(I12="(1) INSIGNIFICANTE","1",IF(I12="(2) MENOR","2",IF(I12="(3) MODERADO","3",IF(I12="(4) MAYOR","4",IF(I12="(5) CATASTRÓFICO","5","")))))</f>
        <v>3</v>
      </c>
      <c r="K12" s="277">
        <f>+H12*J12</f>
        <v>12</v>
      </c>
      <c r="L12" s="639" t="s">
        <v>351</v>
      </c>
      <c r="M12" s="67" t="s">
        <v>66</v>
      </c>
      <c r="N12" s="68" t="s">
        <v>9</v>
      </c>
      <c r="O12" s="69">
        <f>IF(N12="SÍ",15,"0")</f>
        <v>15</v>
      </c>
      <c r="P12" s="344">
        <f>SUM(O12:O18)</f>
        <v>85</v>
      </c>
      <c r="Q12" s="289">
        <f>IF(AND(P12&gt;=0,P12&lt;=50),0,IF(AND(P12&gt;50,P12&lt;=75),1,IF(AND(P12&gt;75,P12&lt;=100),2,"REVISAR")))</f>
        <v>2</v>
      </c>
      <c r="R12" s="623" t="s">
        <v>6</v>
      </c>
      <c r="S12" s="289">
        <f>IF(R12="PROBABILIDAD",H12-Q12,J12-Q12)</f>
        <v>2</v>
      </c>
      <c r="T12" s="350">
        <f>IF($S12&lt;=0,1,$S12)</f>
        <v>2</v>
      </c>
      <c r="U12" s="328" t="e">
        <f>IF(AND($R12="PROBABILIDAD",$T12=1),#REF!,IF(AND(R12="PROBABILIDAD",$T12=2),#REF!,IF(AND($R12="PROBABILIDAD",$T12=3),#REF!,IF(AND($R12="PROBABILIDAD",$T12=4),#REF!,IF(AND($R12="PROBABILIDAD",$T12=5),#REF!,$G12)))))</f>
        <v>#REF!</v>
      </c>
      <c r="V12" s="331" t="str">
        <f>IF(AND($R12="IMPACTO",$T12=1),#REF!,IF(AND(R12="IMPACTO",$T12=2),#REF!,IF(AND($R12="IMPACTO",$T12=3),#REF!,IF(AND($R12="IMPACTO",$T12=4),#REF!,IF(AND($R12="IMPACTO",$T12=5),#REF!,I12)))))</f>
        <v>(3) MODERADO</v>
      </c>
      <c r="W12" s="334">
        <f>IF(R12="PROBABILIDAD",T12*J12,T12*H12)</f>
        <v>6</v>
      </c>
      <c r="X12" s="632" t="s">
        <v>352</v>
      </c>
      <c r="Y12" s="314" t="s">
        <v>353</v>
      </c>
      <c r="Z12" s="314" t="s">
        <v>354</v>
      </c>
      <c r="AA12" s="314" t="s">
        <v>355</v>
      </c>
      <c r="AB12" s="338">
        <v>43599</v>
      </c>
      <c r="AC12" s="314" t="s">
        <v>356</v>
      </c>
      <c r="AD12" s="314" t="s">
        <v>357</v>
      </c>
      <c r="AE12" s="304" t="s">
        <v>358</v>
      </c>
      <c r="AF12" s="399" t="s">
        <v>469</v>
      </c>
      <c r="AG12" s="400"/>
    </row>
    <row r="13" spans="1:33" ht="52.5" customHeight="1" x14ac:dyDescent="0.2">
      <c r="A13" s="448"/>
      <c r="B13" s="365"/>
      <c r="C13" s="634"/>
      <c r="D13" s="368"/>
      <c r="E13" s="300"/>
      <c r="F13" s="634"/>
      <c r="G13" s="381"/>
      <c r="H13" s="317"/>
      <c r="I13" s="303"/>
      <c r="J13" s="305"/>
      <c r="K13" s="277"/>
      <c r="L13" s="640"/>
      <c r="M13" s="70" t="s">
        <v>73</v>
      </c>
      <c r="N13" s="68" t="s">
        <v>9</v>
      </c>
      <c r="O13" s="71">
        <f>IF(N13="SÍ",5,"0")</f>
        <v>5</v>
      </c>
      <c r="P13" s="345"/>
      <c r="Q13" s="290"/>
      <c r="R13" s="624"/>
      <c r="S13" s="290"/>
      <c r="T13" s="351"/>
      <c r="U13" s="329"/>
      <c r="V13" s="332"/>
      <c r="W13" s="277"/>
      <c r="X13" s="633"/>
      <c r="Y13" s="315"/>
      <c r="Z13" s="349"/>
      <c r="AA13" s="349"/>
      <c r="AB13" s="315"/>
      <c r="AC13" s="349"/>
      <c r="AD13" s="349"/>
      <c r="AE13" s="590"/>
      <c r="AF13" s="401"/>
      <c r="AG13" s="402"/>
    </row>
    <row r="14" spans="1:33" ht="52.5" customHeight="1" x14ac:dyDescent="0.2">
      <c r="A14" s="448"/>
      <c r="B14" s="365"/>
      <c r="C14" s="634"/>
      <c r="D14" s="368"/>
      <c r="E14" s="300"/>
      <c r="F14" s="634"/>
      <c r="G14" s="381"/>
      <c r="H14" s="317"/>
      <c r="I14" s="303"/>
      <c r="J14" s="305"/>
      <c r="K14" s="264" t="str">
        <f>IF(AND(G12="(1) RARA VEZ",I12="(1) INSIGNIFICANTE"),"BAJA",IF(AND(G12="(1) RARA VEZ",I12="(2) MENOR"),"BAJA",IF(AND(G12="(2) IMPROBABLE",I12="(1) INSIGNIFICANTE"),"BAJA",IF(AND(G12="(3) POSIBLE",I12="(1) INSIGNIFICANTE"),"BAJA",IF(AND(G12="(4) PROBABLE",I12="(1) INSIGNIFICANTE"),"MODERADA",IF(AND(G12="(5) CASI SEGURO",I12="(1) INSIGNIFICANTE"),"ALTA",IF(AND(G12="(2) IMPROBABLE",I12="(2) MENOR"),"BAJA",IF(AND(G12="(3) POSIBLE",I12="(2) MENOR"),"MODERADA",IF(AND(G12="(4) PROBABLE",I12="(2) MENOR"),"ALTA",IF(AND(G12="(5) CASI SEGURO",I12="(2) MENOR"),"ALTA",IF(AND(G12="(1) RARA VEZ",I12="(3) MODERADO"),"MODERADA",IF(AND(G12="(2) IMPROBABLE",I12="(3) MODERADO"),"MODERADA",IF(AND(G12="(3) POSIBLE",I12="(3) MODERADO"),"ALTA",IF(AND(G12="(4) PROBABLE",I12="(3) MODERADO"),"ALTA",IF(AND(G12="(5) CASI SEGURO",I12="(3) MODERADO"),"EXTREMA",IF(AND(G12="(1) RARA VEZ",I12="(4) MAYOR"),"ALTA",IF(AND(G12="(2) IMPROBABLE",I12="(4) MAYOR"),"ALTA",IF(AND(G12="(3) POSIBLE",I12="(4) MAYOR"),"EXTREMA",IF(AND(G12="(4) PROBABLE",I12="(4) MAYOR"),"EXTREMA",IF(AND(G12="(5) CASI SEGURO",I12="(4) MAYOR"),"EXTREMA",IF(AND(G12="(1) RARA VEZ",I12="(5) CATASTRÓFICO"),"ALTA",IF(AND(G12="(2) IMPROBABLE",I12="(5) CATASTRÓFICO"),"EXTREMA",IF(AND(G12="(3) POSIBLE",I12="(5) CATASTRÓFICO"),"EXTREMA",IF(AND(G12="(4) PROBABLE",I12="(5) CATASTRÓFICO"),"EXTREMA",IF(AND(G12="(5) CASI SEGURO",I12="(5) CATASTRÓFICO"),"EXTREMA")))))))))))))))))))))))))</f>
        <v>ALTA</v>
      </c>
      <c r="L14" s="640"/>
      <c r="M14" s="72" t="s">
        <v>74</v>
      </c>
      <c r="N14" s="68" t="s">
        <v>16</v>
      </c>
      <c r="O14" s="71" t="str">
        <f>IF(N14="SÍ",15,"0")</f>
        <v>0</v>
      </c>
      <c r="P14" s="345"/>
      <c r="Q14" s="290"/>
      <c r="R14" s="624"/>
      <c r="S14" s="290"/>
      <c r="T14" s="351"/>
      <c r="U14" s="329"/>
      <c r="V14" s="332"/>
      <c r="W14" s="264" t="e">
        <f>IF(AND(U12="(1) RARA VEZ",V12="(1) INSIGNIFICANTE"),"BAJA",IF(AND(U12="(1) RARA VEZ",V12="(2) MENOR"),"BAJA",IF(AND(U12="(2) IMPROBABLE",V12="(1) INSIGNIFICANTE"),"BAJA",IF(AND(U12="(3) POSIBLE",V12="(1) INSIGNIFICANTE"),"BAJA",IF(AND(U12="(4) PROBABLE",V12="(1) INSIGNIFICANTE"),"MODERADO",IF(AND(U12="(5) CASI SEGURO",V12="(1) INSIGNIFICANTE"),"ALTA",IF(AND(U12="(2) IMPROBABLE",V12="(2) MENOR"),"BAJA",IF(AND(U12="(3) POSIBLE",V12="(2) MENOR"),"MODERADA",IF(AND(U12="(4) PROBABLE",V12="(2) MENOR"),"ALTA",IF(AND(U12="(5) CASI SEGURO",V12="(2) MENOR"),"ALTA",IF(AND(U12="(1) RARA VEZ",V12="(3) MODERADO"),"MODERADA",IF(AND(U12="(2) IMPROBABLE",V12="(3) MODERADO"),"MODERADA",IF(AND(U12="(3) POSIBLE",V12="(3) MODERADO"),"ALTA",IF(AND(U12="(4) PROBABLE",V12="(3) MODERADO"),"ALTA",IF(AND(U12="(5) CASI SEGURO",V12="(3) MODERADO"),"EXTREMA",IF(AND(U12="(1) RARA VEZ",V12="(4) MAYOR"),"ALTA",IF(AND(U12="(2) IMPROBABLE",V12="(4) MAYOR"),"ALTA",IF(AND(U12="(3) POSIBLE",V12="(4) MAYOR"),"EXTREMA",IF(AND(U12="(4) PROBABLE",V12="(4) MAYOR"),"EXTREMA",IF(AND(U12="(5) CASI SEGURO",V12="(4) MAYOR"),"EXTREMA",IF(AND(U12="(1) RARA VEZ",V12="(5) CATASTRÓFICO"),"ALTA",IF(AND(U12="(2) IMPROBABLE",V12="(5) CATASTRÓFICO"),"EXTREMA",IF(AND(U12="(3) POSIBLE",V12="(5) CATASTRÓFICO"),"EXTREMA",IF(AND(U12="(4) PROBABLE",V12="(5) CATASTRÓFICO"),"EXTREMA",IF(AND(U12="(5) CASI SEGURO",V12="(5) CATASTRÓFICO"),"EXTREMA")))))))))))))))))))))))))</f>
        <v>#REF!</v>
      </c>
      <c r="X14" s="633"/>
      <c r="Y14" s="315"/>
      <c r="Z14" s="349"/>
      <c r="AA14" s="349"/>
      <c r="AB14" s="315"/>
      <c r="AC14" s="349"/>
      <c r="AD14" s="349"/>
      <c r="AE14" s="590"/>
      <c r="AF14" s="401"/>
      <c r="AG14" s="402"/>
    </row>
    <row r="15" spans="1:33" ht="52.5" customHeight="1" x14ac:dyDescent="0.2">
      <c r="A15" s="448"/>
      <c r="B15" s="365"/>
      <c r="C15" s="634"/>
      <c r="D15" s="368"/>
      <c r="E15" s="300"/>
      <c r="F15" s="634"/>
      <c r="G15" s="381"/>
      <c r="H15" s="317"/>
      <c r="I15" s="303"/>
      <c r="J15" s="305"/>
      <c r="K15" s="264"/>
      <c r="L15" s="640"/>
      <c r="M15" s="72" t="s">
        <v>75</v>
      </c>
      <c r="N15" s="68" t="s">
        <v>9</v>
      </c>
      <c r="O15" s="71">
        <f>IF(N15="SÍ",10,"0")</f>
        <v>10</v>
      </c>
      <c r="P15" s="345"/>
      <c r="Q15" s="290"/>
      <c r="R15" s="624"/>
      <c r="S15" s="290"/>
      <c r="T15" s="351"/>
      <c r="U15" s="329"/>
      <c r="V15" s="332"/>
      <c r="W15" s="264"/>
      <c r="X15" s="633"/>
      <c r="Y15" s="315"/>
      <c r="Z15" s="349"/>
      <c r="AA15" s="349"/>
      <c r="AB15" s="315"/>
      <c r="AC15" s="349"/>
      <c r="AD15" s="349"/>
      <c r="AE15" s="590"/>
      <c r="AF15" s="401"/>
      <c r="AG15" s="402"/>
    </row>
    <row r="16" spans="1:33" ht="52.5" customHeight="1" x14ac:dyDescent="0.2">
      <c r="A16" s="448"/>
      <c r="B16" s="365"/>
      <c r="C16" s="634"/>
      <c r="D16" s="368"/>
      <c r="E16" s="300"/>
      <c r="F16" s="634"/>
      <c r="G16" s="381"/>
      <c r="H16" s="317"/>
      <c r="I16" s="303"/>
      <c r="J16" s="305"/>
      <c r="K16" s="264"/>
      <c r="L16" s="640"/>
      <c r="M16" s="70" t="s">
        <v>76</v>
      </c>
      <c r="N16" s="68" t="s">
        <v>9</v>
      </c>
      <c r="O16" s="71">
        <f>IF(N16="SÍ",15,"0")</f>
        <v>15</v>
      </c>
      <c r="P16" s="345"/>
      <c r="Q16" s="290"/>
      <c r="R16" s="624"/>
      <c r="S16" s="290"/>
      <c r="T16" s="351"/>
      <c r="U16" s="329"/>
      <c r="V16" s="332"/>
      <c r="W16" s="264"/>
      <c r="X16" s="633"/>
      <c r="Y16" s="315"/>
      <c r="Z16" s="349"/>
      <c r="AA16" s="349"/>
      <c r="AB16" s="315"/>
      <c r="AC16" s="349"/>
      <c r="AD16" s="349"/>
      <c r="AE16" s="590"/>
      <c r="AF16" s="401"/>
      <c r="AG16" s="402"/>
    </row>
    <row r="17" spans="1:33" ht="52.5" customHeight="1" x14ac:dyDescent="0.2">
      <c r="A17" s="448"/>
      <c r="B17" s="365"/>
      <c r="C17" s="634"/>
      <c r="D17" s="368"/>
      <c r="E17" s="300"/>
      <c r="F17" s="634"/>
      <c r="G17" s="381"/>
      <c r="H17" s="317"/>
      <c r="I17" s="303"/>
      <c r="J17" s="305"/>
      <c r="K17" s="264"/>
      <c r="L17" s="640"/>
      <c r="M17" s="70" t="s">
        <v>77</v>
      </c>
      <c r="N17" s="68" t="s">
        <v>9</v>
      </c>
      <c r="O17" s="71">
        <f>IF(N17="SÍ",10,"0")</f>
        <v>10</v>
      </c>
      <c r="P17" s="345"/>
      <c r="Q17" s="290"/>
      <c r="R17" s="624"/>
      <c r="S17" s="290"/>
      <c r="T17" s="351"/>
      <c r="U17" s="329"/>
      <c r="V17" s="332"/>
      <c r="W17" s="264"/>
      <c r="X17" s="633"/>
      <c r="Y17" s="315"/>
      <c r="Z17" s="349"/>
      <c r="AA17" s="349"/>
      <c r="AB17" s="315"/>
      <c r="AC17" s="349"/>
      <c r="AD17" s="349"/>
      <c r="AE17" s="590"/>
      <c r="AF17" s="401"/>
      <c r="AG17" s="402"/>
    </row>
    <row r="18" spans="1:33" ht="52.5" customHeight="1" x14ac:dyDescent="0.2">
      <c r="A18" s="364"/>
      <c r="B18" s="366"/>
      <c r="C18" s="635"/>
      <c r="D18" s="369"/>
      <c r="E18" s="322"/>
      <c r="F18" s="635"/>
      <c r="G18" s="341"/>
      <c r="H18" s="318"/>
      <c r="I18" s="304"/>
      <c r="J18" s="305"/>
      <c r="K18" s="327"/>
      <c r="L18" s="640"/>
      <c r="M18" s="73" t="s">
        <v>78</v>
      </c>
      <c r="N18" s="68" t="s">
        <v>9</v>
      </c>
      <c r="O18" s="71">
        <f>IF(N18="SÍ",30,"0")</f>
        <v>30</v>
      </c>
      <c r="P18" s="345"/>
      <c r="Q18" s="290"/>
      <c r="R18" s="624"/>
      <c r="S18" s="290"/>
      <c r="T18" s="351"/>
      <c r="U18" s="330"/>
      <c r="V18" s="333"/>
      <c r="W18" s="264"/>
      <c r="X18" s="633"/>
      <c r="Y18" s="315"/>
      <c r="Z18" s="349"/>
      <c r="AA18" s="349"/>
      <c r="AB18" s="315"/>
      <c r="AC18" s="349"/>
      <c r="AD18" s="349"/>
      <c r="AE18" s="590"/>
      <c r="AF18" s="403"/>
      <c r="AG18" s="404"/>
    </row>
    <row r="19" spans="1:33" ht="50.25" hidden="1" customHeight="1" x14ac:dyDescent="0.2">
      <c r="A19" s="293"/>
      <c r="B19" s="627"/>
      <c r="C19" s="306"/>
      <c r="D19" s="374"/>
      <c r="E19" s="300"/>
      <c r="F19" s="300"/>
      <c r="G19" s="381" t="s">
        <v>22</v>
      </c>
      <c r="H19" s="370" t="str">
        <f>IF(G19="(1) RARA VEZ","1", IF(G19="(2) IMPROBABLE","2",IF(G19="(3) POSIBLE","3",IF(G19="(4) PROBABLE","4",IF(G19="(5) CASI SEGURO","5","")))))</f>
        <v>3</v>
      </c>
      <c r="I19" s="303" t="s">
        <v>21</v>
      </c>
      <c r="J19" s="305" t="str">
        <f>IF(I19="(1) INSIGNIFICANTE","1",IF(I19="(2) MENOR","2",IF(I19="(3) MODERADO","3",IF(I19="(4) MAYOR","4",IF(I19="(5) CATASTRÓFICO","5","")))))</f>
        <v>3</v>
      </c>
      <c r="K19" s="277">
        <f>+H19*J19</f>
        <v>9</v>
      </c>
      <c r="L19" s="625"/>
      <c r="M19" s="67" t="s">
        <v>66</v>
      </c>
      <c r="N19" s="68"/>
      <c r="O19" s="69" t="str">
        <f>IF(N19="SÍ",15,"0")</f>
        <v>0</v>
      </c>
      <c r="P19" s="344">
        <f>SUM(O19:O25)</f>
        <v>0</v>
      </c>
      <c r="Q19" s="289">
        <f>IF(AND(P19&gt;=0,P19&lt;=50),0,IF(AND(P19&gt;50,P19&lt;=75),1,IF(AND(P19&gt;75,P19&lt;=100),2,"REVISAR")))</f>
        <v>0</v>
      </c>
      <c r="R19" s="623" t="s">
        <v>5</v>
      </c>
      <c r="S19" s="289">
        <f>IF(R19="PROBABILIDAD",H19-Q19,J19-Q19)</f>
        <v>3</v>
      </c>
      <c r="T19" s="350">
        <f>IF($S19&lt;=0,1,$S19)</f>
        <v>3</v>
      </c>
      <c r="U19" s="328" t="str">
        <f>IF(AND($R19="PROBABILIDAD",$T19=1),#REF!,IF(AND(R19="PROBABILIDAD",$T19=2),#REF!,IF(AND($R19="PROBABILIDAD",$T19=3),#REF!,IF(AND($R19="PROBABILIDAD",$T19=4),#REF!,IF(AND($R19="PROBABILIDAD",$T19=5),#REF!,$G19)))))</f>
        <v>(3) POSIBLE</v>
      </c>
      <c r="V19" s="331" t="e">
        <f>IF(AND($R19="IMPACTO",$T19=1),#REF!,IF(AND(R19="IMPACTO",$T19=2),#REF!,IF(AND($R19="IMPACTO",$T19=3),#REF!,IF(AND($R19="IMPACTO",$T19=4),#REF!,IF(AND($R19="IMPACTO",$T19=5),#REF!,I19)))))</f>
        <v>#REF!</v>
      </c>
      <c r="W19" s="334">
        <f>IF(R19="PROBABILIDAD",T19*J19,T19*H19)</f>
        <v>9</v>
      </c>
      <c r="X19" s="619"/>
      <c r="Y19" s="619"/>
      <c r="Z19" s="619"/>
      <c r="AA19" s="619"/>
      <c r="AB19" s="619"/>
      <c r="AC19" s="619"/>
      <c r="AD19" s="619"/>
      <c r="AE19" s="621"/>
    </row>
    <row r="20" spans="1:33" ht="48" hidden="1" customHeight="1" x14ac:dyDescent="0.2">
      <c r="A20" s="293"/>
      <c r="B20" s="628"/>
      <c r="C20" s="630"/>
      <c r="D20" s="375"/>
      <c r="E20" s="300"/>
      <c r="F20" s="270"/>
      <c r="G20" s="381"/>
      <c r="H20" s="317"/>
      <c r="I20" s="303"/>
      <c r="J20" s="305"/>
      <c r="K20" s="277"/>
      <c r="L20" s="626"/>
      <c r="M20" s="70" t="s">
        <v>73</v>
      </c>
      <c r="N20" s="68"/>
      <c r="O20" s="71" t="str">
        <f>IF(N20="SÍ",5,"0")</f>
        <v>0</v>
      </c>
      <c r="P20" s="345"/>
      <c r="Q20" s="290"/>
      <c r="R20" s="624"/>
      <c r="S20" s="290"/>
      <c r="T20" s="351"/>
      <c r="U20" s="329"/>
      <c r="V20" s="332"/>
      <c r="W20" s="277"/>
      <c r="X20" s="620"/>
      <c r="Y20" s="620"/>
      <c r="Z20" s="620"/>
      <c r="AA20" s="620"/>
      <c r="AB20" s="620"/>
      <c r="AC20" s="620"/>
      <c r="AD20" s="620"/>
      <c r="AE20" s="622"/>
    </row>
    <row r="21" spans="1:33" ht="33" hidden="1" customHeight="1" x14ac:dyDescent="0.2">
      <c r="A21" s="293"/>
      <c r="B21" s="628"/>
      <c r="C21" s="630"/>
      <c r="D21" s="375"/>
      <c r="E21" s="300"/>
      <c r="F21" s="270"/>
      <c r="G21" s="381"/>
      <c r="H21" s="317"/>
      <c r="I21" s="303"/>
      <c r="J21" s="305"/>
      <c r="K21" s="264" t="str">
        <f>IF(AND(G19="(1) RARA VEZ",I19="(1) INSIGNIFICANTE"),"BAJA",IF(AND(G19="(1) RARA VEZ",I19="(2) MENOR"),"BAJA",IF(AND(G19="(2) IMPROBABLE",I19="(1) INSIGNIFICANTE"),"BAJA",IF(AND(G19="(3) POSIBLE",I19="(1) INSIGNIFICANTE"),"BAJA",IF(AND(G19="(4) PROBABLE",I19="(1) INSIGNIFICANTE"),"MODERADA",IF(AND(G19="(5) CASI SEGURO",I19="(1) INSIGNIFICANTE"),"ALTA",IF(AND(G19="(2) IMPROBABLE",I19="(2) MENOR"),"BAJA",IF(AND(G19="(3) POSIBLE",I19="(2) MENOR"),"MODERADA",IF(AND(G19="(4) PROBABLE",I19="(2) MENOR"),"ALTA",IF(AND(G19="(5) CASI SEGURO",I19="(2) MENOR"),"ALTA",IF(AND(G19="(1) RARA VEZ",I19="(3) MODERADO"),"MODERADA",IF(AND(G19="(2) IMPROBABLE",I19="(3) MODERADO"),"MODERADA",IF(AND(G19="(3) POSIBLE",I19="(3) MODERADO"),"ALTA",IF(AND(G19="(4) PROBABLE",I19="(3) MODERADO"),"ALTA",IF(AND(G19="(5) CASI SEGURO",I19="(3) MODERADO"),"EXTREMA",IF(AND(G19="(1) RARA VEZ",I19="(4) MAYOR"),"ALTA",IF(AND(G19="(2) IMPROBABLE",I19="(4) MAYOR"),"ALTA",IF(AND(G19="(3) POSIBLE",I19="(4) MAYOR"),"EXTREMA",IF(AND(G19="(4) PROBABLE",I19="(4) MAYOR"),"EXTREMA",IF(AND(G19="(5) CASI SEGURO",I19="(4) MAYOR"),"EXTREMA",IF(AND(G19="(1) RARA VEZ",I19="(5) CATASTRÓFICO"),"ALTA",IF(AND(G19="(2) IMPROBABLE",I19="(5) CATASTRÓFICO"),"EXTREMA",IF(AND(G19="(3) POSIBLE",I19="(5) CATASTRÓFICO"),"EXTREMA",IF(AND(G19="(4) PROBABLE",I19="(5) CATASTRÓFICO"),"EXTREMA",IF(AND(G19="(5) CASI SEGURO",I19="(5) CATASTRÓFICO"),"EXTREMA")))))))))))))))))))))))))</f>
        <v>ALTA</v>
      </c>
      <c r="L21" s="626"/>
      <c r="M21" s="72" t="s">
        <v>74</v>
      </c>
      <c r="N21" s="68"/>
      <c r="O21" s="71" t="str">
        <f>IF(N21="SÍ",15,"0")</f>
        <v>0</v>
      </c>
      <c r="P21" s="345"/>
      <c r="Q21" s="290"/>
      <c r="R21" s="624"/>
      <c r="S21" s="290"/>
      <c r="T21" s="351"/>
      <c r="U21" s="329"/>
      <c r="V21" s="332"/>
      <c r="W21" s="264" t="e">
        <f>IF(AND(U19="(1) RARA VEZ",V19="(1) INSIGNIFICANTE"),"BAJA",IF(AND(U19="(1) RARA VEZ",V19="(2) MENOR"),"BAJA",IF(AND(U19="(2) IMPROBABLE",V19="(1) INSIGNIFICANTE"),"BAJA",IF(AND(U19="(3) POSIBLE",V19="(1) INSIGNIFICANTE"),"BAJA",IF(AND(U19="(4) PROBABLE",V19="(1) INSIGNIFICANTE"),"MODERADO",IF(AND(U19="(5) CASI SEGURO",V19="(1) INSIGNIFICANTE"),"ALTA",IF(AND(U19="(2) IMPROBABLE",V19="(2) MENOR"),"BAJA",IF(AND(U19="(3) POSIBLE",V19="(2) MENOR"),"MODERADA",IF(AND(U19="(4) PROBABLE",V19="(2) MENOR"),"ALTA",IF(AND(U19="(5) CASI SEGURO",V19="(2) MENOR"),"ALTA",IF(AND(U19="(1) RARA VEZ",V19="(3) MODERADO"),"MODERADA",IF(AND(U19="(2) IMPROBABLE",V19="(3) MODERADO"),"MODERADA",IF(AND(U19="(3) POSIBLE",V19="(3) MODERADO"),"ALTA",IF(AND(U19="(4) PROBABLE",V19="(3) MODERADO"),"ALTA",IF(AND(U19="(5) CASI SEGURO",V19="(3) MODERADO"),"EXTREMA",IF(AND(U19="(1) RARA VEZ",V19="(4) MAYOR"),"ALTA",IF(AND(U19="(2) IMPROBABLE",V19="(4) MAYOR"),"ALTA",IF(AND(U19="(3) POSIBLE",V19="(4) MAYOR"),"EXTREMA",IF(AND(U19="(4) PROBABLE",V19="(4) MAYOR"),"EXTREMA",IF(AND(U19="(5) CASI SEGURO",V19="(4) MAYOR"),"EXTREMA",IF(AND(U19="(1) RARA VEZ",V19="(5) CATASTRÓFICO"),"ALTA",IF(AND(U19="(2) IMPROBABLE",V19="(5) CATASTRÓFICO"),"EXTREMA",IF(AND(U19="(3) POSIBLE",V19="(5) CATASTRÓFICO"),"EXTREMA",IF(AND(U19="(4) PROBABLE",V19="(5) CATASTRÓFICO"),"EXTREMA",IF(AND(U19="(5) CASI SEGURO",V19="(5) CATASTRÓFICO"),"EXTREMA")))))))))))))))))))))))))</f>
        <v>#REF!</v>
      </c>
      <c r="X21" s="620"/>
      <c r="Y21" s="620"/>
      <c r="Z21" s="620"/>
      <c r="AA21" s="620"/>
      <c r="AB21" s="620"/>
      <c r="AC21" s="620"/>
      <c r="AD21" s="620"/>
      <c r="AE21" s="622"/>
    </row>
    <row r="22" spans="1:33" ht="26.25" hidden="1" customHeight="1" x14ac:dyDescent="0.2">
      <c r="A22" s="293"/>
      <c r="B22" s="628"/>
      <c r="C22" s="630"/>
      <c r="D22" s="375"/>
      <c r="E22" s="300"/>
      <c r="F22" s="270"/>
      <c r="G22" s="381"/>
      <c r="H22" s="317"/>
      <c r="I22" s="303"/>
      <c r="J22" s="305"/>
      <c r="K22" s="264"/>
      <c r="L22" s="626"/>
      <c r="M22" s="72" t="s">
        <v>75</v>
      </c>
      <c r="N22" s="68"/>
      <c r="O22" s="71" t="str">
        <f>IF(N22="SÍ",10,"0")</f>
        <v>0</v>
      </c>
      <c r="P22" s="345"/>
      <c r="Q22" s="290"/>
      <c r="R22" s="624"/>
      <c r="S22" s="290"/>
      <c r="T22" s="351"/>
      <c r="U22" s="329"/>
      <c r="V22" s="332"/>
      <c r="W22" s="264"/>
      <c r="X22" s="620"/>
      <c r="Y22" s="620"/>
      <c r="Z22" s="620"/>
      <c r="AA22" s="620"/>
      <c r="AB22" s="620"/>
      <c r="AC22" s="620"/>
      <c r="AD22" s="620"/>
      <c r="AE22" s="622"/>
    </row>
    <row r="23" spans="1:33" ht="45" hidden="1" customHeight="1" x14ac:dyDescent="0.2">
      <c r="A23" s="293"/>
      <c r="B23" s="628"/>
      <c r="C23" s="630"/>
      <c r="D23" s="375"/>
      <c r="E23" s="300"/>
      <c r="F23" s="270"/>
      <c r="G23" s="381"/>
      <c r="H23" s="317"/>
      <c r="I23" s="303"/>
      <c r="J23" s="305"/>
      <c r="K23" s="264"/>
      <c r="L23" s="626"/>
      <c r="M23" s="70" t="s">
        <v>76</v>
      </c>
      <c r="N23" s="68"/>
      <c r="O23" s="71" t="str">
        <f>IF(N23="SÍ",15,"0")</f>
        <v>0</v>
      </c>
      <c r="P23" s="345"/>
      <c r="Q23" s="290"/>
      <c r="R23" s="624"/>
      <c r="S23" s="290"/>
      <c r="T23" s="351"/>
      <c r="U23" s="329"/>
      <c r="V23" s="332"/>
      <c r="W23" s="264"/>
      <c r="X23" s="620"/>
      <c r="Y23" s="620"/>
      <c r="Z23" s="620"/>
      <c r="AA23" s="620"/>
      <c r="AB23" s="620"/>
      <c r="AC23" s="620"/>
      <c r="AD23" s="620"/>
      <c r="AE23" s="622"/>
    </row>
    <row r="24" spans="1:33" ht="51" hidden="1" customHeight="1" x14ac:dyDescent="0.2">
      <c r="A24" s="293"/>
      <c r="B24" s="628"/>
      <c r="C24" s="630"/>
      <c r="D24" s="375"/>
      <c r="E24" s="300"/>
      <c r="F24" s="270"/>
      <c r="G24" s="381"/>
      <c r="H24" s="317"/>
      <c r="I24" s="303"/>
      <c r="J24" s="305"/>
      <c r="K24" s="264"/>
      <c r="L24" s="626"/>
      <c r="M24" s="70" t="s">
        <v>77</v>
      </c>
      <c r="N24" s="68"/>
      <c r="O24" s="71" t="str">
        <f>IF(N24="SÍ",10,"0")</f>
        <v>0</v>
      </c>
      <c r="P24" s="345"/>
      <c r="Q24" s="290"/>
      <c r="R24" s="624"/>
      <c r="S24" s="290"/>
      <c r="T24" s="351"/>
      <c r="U24" s="329"/>
      <c r="V24" s="332"/>
      <c r="W24" s="264"/>
      <c r="X24" s="620"/>
      <c r="Y24" s="620"/>
      <c r="Z24" s="620"/>
      <c r="AA24" s="620"/>
      <c r="AB24" s="620"/>
      <c r="AC24" s="620"/>
      <c r="AD24" s="620"/>
      <c r="AE24" s="622"/>
    </row>
    <row r="25" spans="1:33" ht="39.75" hidden="1" customHeight="1" x14ac:dyDescent="0.2">
      <c r="A25" s="627"/>
      <c r="B25" s="629"/>
      <c r="C25" s="631"/>
      <c r="D25" s="376"/>
      <c r="E25" s="322"/>
      <c r="F25" s="370"/>
      <c r="G25" s="341"/>
      <c r="H25" s="318"/>
      <c r="I25" s="304"/>
      <c r="J25" s="305"/>
      <c r="K25" s="327"/>
      <c r="L25" s="626"/>
      <c r="M25" s="73" t="s">
        <v>78</v>
      </c>
      <c r="N25" s="68"/>
      <c r="O25" s="71" t="str">
        <f>IF(N25="SÍ",30,"0")</f>
        <v>0</v>
      </c>
      <c r="P25" s="345"/>
      <c r="Q25" s="290"/>
      <c r="R25" s="624"/>
      <c r="S25" s="290"/>
      <c r="T25" s="351"/>
      <c r="U25" s="330"/>
      <c r="V25" s="333"/>
      <c r="W25" s="264"/>
      <c r="X25" s="620"/>
      <c r="Y25" s="620"/>
      <c r="Z25" s="620"/>
      <c r="AA25" s="620"/>
      <c r="AB25" s="620"/>
      <c r="AC25" s="620"/>
      <c r="AD25" s="620"/>
      <c r="AE25" s="622"/>
    </row>
    <row r="26" spans="1:33" ht="50.25" hidden="1" customHeight="1" x14ac:dyDescent="0.2">
      <c r="A26" s="293"/>
      <c r="B26" s="627"/>
      <c r="C26" s="306"/>
      <c r="D26" s="374"/>
      <c r="E26" s="300"/>
      <c r="F26" s="300"/>
      <c r="G26" s="381" t="s">
        <v>344</v>
      </c>
      <c r="H26" s="370" t="str">
        <f>IF(G26="(1) RARA VEZ","1", IF(G26="(2) IMPROBABLE","2",IF(G26="(3) POSIBLE","3",IF(G26="(4) PROBABLE","4",IF(G26="(5) CASI SEGURO","5","")))))</f>
        <v>4</v>
      </c>
      <c r="I26" s="303" t="s">
        <v>31</v>
      </c>
      <c r="J26" s="305" t="str">
        <f>IF(I26="(1) INSIGNIFICANTE","1",IF(I26="(2) MENOR","2",IF(I26="(3) MODERADO","3",IF(I26="(4) MAYOR","4",IF(I26="(5) CATASTRÓFICO","5","")))))</f>
        <v>4</v>
      </c>
      <c r="K26" s="277">
        <f>+H26*J26</f>
        <v>16</v>
      </c>
      <c r="L26" s="625"/>
      <c r="M26" s="67" t="s">
        <v>66</v>
      </c>
      <c r="N26" s="68"/>
      <c r="O26" s="69" t="str">
        <f>IF(N26="SÍ",15,"0")</f>
        <v>0</v>
      </c>
      <c r="P26" s="344">
        <f>SUM(O26:O32)</f>
        <v>0</v>
      </c>
      <c r="Q26" s="289">
        <f>IF(AND(P26&gt;=0,P26&lt;=50),0,IF(AND(P26&gt;50,P26&lt;=75),1,IF(AND(P26&gt;75,P26&lt;=100),2,"REVISAR")))</f>
        <v>0</v>
      </c>
      <c r="R26" s="623" t="s">
        <v>5</v>
      </c>
      <c r="S26" s="289">
        <f>IF(R26="PROBABILIDAD",H26-Q26,J26-Q26)</f>
        <v>4</v>
      </c>
      <c r="T26" s="350">
        <f>IF($S26&lt;=0,1,$S26)</f>
        <v>4</v>
      </c>
      <c r="U26" s="328" t="str">
        <f>IF(AND($R26="PROBABILIDAD",$T26=1),#REF!,IF(AND(R26="PROBABILIDAD",$T26=2),#REF!,IF(AND($R26="PROBABILIDAD",$T26=3),#REF!,IF(AND($R26="PROBABILIDAD",$T26=4),#REF!,IF(AND($R26="PROBABILIDAD",$T26=5),#REF!,$G26)))))</f>
        <v>(4) PROBABLE</v>
      </c>
      <c r="V26" s="331" t="e">
        <f>IF(AND($R26="IMPACTO",$T26=1),#REF!,IF(AND(R26="IMPACTO",$T26=2),#REF!,IF(AND($R26="IMPACTO",$T26=3),#REF!,IF(AND($R26="IMPACTO",$T26=4),#REF!,IF(AND($R26="IMPACTO",$T26=5),#REF!,I26)))))</f>
        <v>#REF!</v>
      </c>
      <c r="W26" s="334">
        <f>IF(R26="PROBABILIDAD",T26*J26,T26*H26)</f>
        <v>16</v>
      </c>
      <c r="X26" s="619"/>
      <c r="Y26" s="619"/>
      <c r="Z26" s="619"/>
      <c r="AA26" s="619"/>
      <c r="AB26" s="619"/>
      <c r="AC26" s="619"/>
      <c r="AD26" s="619"/>
      <c r="AE26" s="621"/>
    </row>
    <row r="27" spans="1:33" ht="48" hidden="1" customHeight="1" x14ac:dyDescent="0.2">
      <c r="A27" s="293"/>
      <c r="B27" s="628"/>
      <c r="C27" s="630"/>
      <c r="D27" s="375"/>
      <c r="E27" s="300"/>
      <c r="F27" s="270"/>
      <c r="G27" s="381"/>
      <c r="H27" s="317"/>
      <c r="I27" s="303"/>
      <c r="J27" s="305"/>
      <c r="K27" s="277"/>
      <c r="L27" s="626"/>
      <c r="M27" s="70" t="s">
        <v>73</v>
      </c>
      <c r="N27" s="68"/>
      <c r="O27" s="71" t="str">
        <f>IF(N27="SÍ",5,"0")</f>
        <v>0</v>
      </c>
      <c r="P27" s="345"/>
      <c r="Q27" s="290"/>
      <c r="R27" s="624"/>
      <c r="S27" s="290"/>
      <c r="T27" s="351"/>
      <c r="U27" s="329"/>
      <c r="V27" s="332"/>
      <c r="W27" s="277"/>
      <c r="X27" s="620"/>
      <c r="Y27" s="620"/>
      <c r="Z27" s="620"/>
      <c r="AA27" s="620"/>
      <c r="AB27" s="620"/>
      <c r="AC27" s="620"/>
      <c r="AD27" s="620"/>
      <c r="AE27" s="622"/>
    </row>
    <row r="28" spans="1:33" ht="33" hidden="1" customHeight="1" x14ac:dyDescent="0.2">
      <c r="A28" s="293"/>
      <c r="B28" s="628"/>
      <c r="C28" s="630"/>
      <c r="D28" s="375"/>
      <c r="E28" s="300"/>
      <c r="F28" s="270"/>
      <c r="G28" s="381"/>
      <c r="H28" s="317"/>
      <c r="I28" s="303"/>
      <c r="J28" s="305"/>
      <c r="K28" s="264" t="str">
        <f>IF(AND(G26="(1) RARA VEZ",I26="(1) INSIGNIFICANTE"),"BAJA",IF(AND(G26="(1) RARA VEZ",I26="(2) MENOR"),"BAJA",IF(AND(G26="(2) IMPROBABLE",I26="(1) INSIGNIFICANTE"),"BAJA",IF(AND(G26="(3) POSIBLE",I26="(1) INSIGNIFICANTE"),"BAJA",IF(AND(G26="(4) PROBABLE",I26="(1) INSIGNIFICANTE"),"MODERADA",IF(AND(G26="(5) CASI SEGURO",I26="(1) INSIGNIFICANTE"),"ALTA",IF(AND(G26="(2) IMPROBABLE",I26="(2) MENOR"),"BAJA",IF(AND(G26="(3) POSIBLE",I26="(2) MENOR"),"MODERADA",IF(AND(G26="(4) PROBABLE",I26="(2) MENOR"),"ALTA",IF(AND(G26="(5) CASI SEGURO",I26="(2) MENOR"),"ALTA",IF(AND(G26="(1) RARA VEZ",I26="(3) MODERADO"),"MODERADA",IF(AND(G26="(2) IMPROBABLE",I26="(3) MODERADO"),"MODERADA",IF(AND(G26="(3) POSIBLE",I26="(3) MODERADO"),"ALTA",IF(AND(G26="(4) PROBABLE",I26="(3) MODERADO"),"ALTA",IF(AND(G26="(5) CASI SEGURO",I26="(3) MODERADO"),"EXTREMA",IF(AND(G26="(1) RARA VEZ",I26="(4) MAYOR"),"ALTA",IF(AND(G26="(2) IMPROBABLE",I26="(4) MAYOR"),"ALTA",IF(AND(G26="(3) POSIBLE",I26="(4) MAYOR"),"EXTREMA",IF(AND(G26="(4) PROBABLE",I26="(4) MAYOR"),"EXTREMA",IF(AND(G26="(5) CASI SEGURO",I26="(4) MAYOR"),"EXTREMA",IF(AND(G26="(1) RARA VEZ",I26="(5) CATASTRÓFICO"),"ALTA",IF(AND(G26="(2) IMPROBABLE",I26="(5) CATASTRÓFICO"),"EXTREMA",IF(AND(G26="(3) POSIBLE",I26="(5) CATASTRÓFICO"),"EXTREMA",IF(AND(G26="(4) PROBABLE",I26="(5) CATASTRÓFICO"),"EXTREMA",IF(AND(G26="(5) CASI SEGURO",I26="(5) CATASTRÓFICO"),"EXTREMA")))))))))))))))))))))))))</f>
        <v>EXTREMA</v>
      </c>
      <c r="L28" s="626"/>
      <c r="M28" s="72" t="s">
        <v>74</v>
      </c>
      <c r="N28" s="68"/>
      <c r="O28" s="71" t="str">
        <f>IF(N28="SÍ",15,"0")</f>
        <v>0</v>
      </c>
      <c r="P28" s="345"/>
      <c r="Q28" s="290"/>
      <c r="R28" s="624"/>
      <c r="S28" s="290"/>
      <c r="T28" s="351"/>
      <c r="U28" s="329"/>
      <c r="V28" s="332"/>
      <c r="W28" s="264" t="e">
        <f>IF(AND(U26="(1) RARA VEZ",V26="(1) INSIGNIFICANTE"),"BAJA",IF(AND(U26="(1) RARA VEZ",V26="(2) MENOR"),"BAJA",IF(AND(U26="(2) IMPROBABLE",V26="(1) INSIGNIFICANTE"),"BAJA",IF(AND(U26="(3) POSIBLE",V26="(1) INSIGNIFICANTE"),"BAJA",IF(AND(U26="(4) PROBABLE",V26="(1) INSIGNIFICANTE"),"MODERADO",IF(AND(U26="(5) CASI SEGURO",V26="(1) INSIGNIFICANTE"),"ALTA",IF(AND(U26="(2) IMPROBABLE",V26="(2) MENOR"),"BAJA",IF(AND(U26="(3) POSIBLE",V26="(2) MENOR"),"MODERADA",IF(AND(U26="(4) PROBABLE",V26="(2) MENOR"),"ALTA",IF(AND(U26="(5) CASI SEGURO",V26="(2) MENOR"),"ALTA",IF(AND(U26="(1) RARA VEZ",V26="(3) MODERADO"),"MODERADA",IF(AND(U26="(2) IMPROBABLE",V26="(3) MODERADO"),"MODERADA",IF(AND(U26="(3) POSIBLE",V26="(3) MODERADO"),"ALTA",IF(AND(U26="(4) PROBABLE",V26="(3) MODERADO"),"ALTA",IF(AND(U26="(5) CASI SEGURO",V26="(3) MODERADO"),"EXTREMA",IF(AND(U26="(1) RARA VEZ",V26="(4) MAYOR"),"ALTA",IF(AND(U26="(2) IMPROBABLE",V26="(4) MAYOR"),"ALTA",IF(AND(U26="(3) POSIBLE",V26="(4) MAYOR"),"EXTREMA",IF(AND(U26="(4) PROBABLE",V26="(4) MAYOR"),"EXTREMA",IF(AND(U26="(5) CASI SEGURO",V26="(4) MAYOR"),"EXTREMA",IF(AND(U26="(1) RARA VEZ",V26="(5) CATASTRÓFICO"),"ALTA",IF(AND(U26="(2) IMPROBABLE",V26="(5) CATASTRÓFICO"),"EXTREMA",IF(AND(U26="(3) POSIBLE",V26="(5) CATASTRÓFICO"),"EXTREMA",IF(AND(U26="(4) PROBABLE",V26="(5) CATASTRÓFICO"),"EXTREMA",IF(AND(U26="(5) CASI SEGURO",V26="(5) CATASTRÓFICO"),"EXTREMA")))))))))))))))))))))))))</f>
        <v>#REF!</v>
      </c>
      <c r="X28" s="620"/>
      <c r="Y28" s="620"/>
      <c r="Z28" s="620"/>
      <c r="AA28" s="620"/>
      <c r="AB28" s="620"/>
      <c r="AC28" s="620"/>
      <c r="AD28" s="620"/>
      <c r="AE28" s="622"/>
    </row>
    <row r="29" spans="1:33" ht="26.25" hidden="1" customHeight="1" x14ac:dyDescent="0.2">
      <c r="A29" s="293"/>
      <c r="B29" s="628"/>
      <c r="C29" s="630"/>
      <c r="D29" s="375"/>
      <c r="E29" s="300"/>
      <c r="F29" s="270"/>
      <c r="G29" s="381"/>
      <c r="H29" s="317"/>
      <c r="I29" s="303"/>
      <c r="J29" s="305"/>
      <c r="K29" s="264"/>
      <c r="L29" s="626"/>
      <c r="M29" s="72" t="s">
        <v>75</v>
      </c>
      <c r="N29" s="68"/>
      <c r="O29" s="71" t="str">
        <f>IF(N29="SÍ",10,"0")</f>
        <v>0</v>
      </c>
      <c r="P29" s="345"/>
      <c r="Q29" s="290"/>
      <c r="R29" s="624"/>
      <c r="S29" s="290"/>
      <c r="T29" s="351"/>
      <c r="U29" s="329"/>
      <c r="V29" s="332"/>
      <c r="W29" s="264"/>
      <c r="X29" s="620"/>
      <c r="Y29" s="620"/>
      <c r="Z29" s="620"/>
      <c r="AA29" s="620"/>
      <c r="AB29" s="620"/>
      <c r="AC29" s="620"/>
      <c r="AD29" s="620"/>
      <c r="AE29" s="622"/>
    </row>
    <row r="30" spans="1:33" ht="45" hidden="1" customHeight="1" x14ac:dyDescent="0.2">
      <c r="A30" s="293"/>
      <c r="B30" s="628"/>
      <c r="C30" s="630"/>
      <c r="D30" s="375"/>
      <c r="E30" s="300"/>
      <c r="F30" s="270"/>
      <c r="G30" s="381"/>
      <c r="H30" s="317"/>
      <c r="I30" s="303"/>
      <c r="J30" s="305"/>
      <c r="K30" s="264"/>
      <c r="L30" s="626"/>
      <c r="M30" s="70" t="s">
        <v>76</v>
      </c>
      <c r="N30" s="68"/>
      <c r="O30" s="71" t="str">
        <f>IF(N30="SÍ",15,"0")</f>
        <v>0</v>
      </c>
      <c r="P30" s="345"/>
      <c r="Q30" s="290"/>
      <c r="R30" s="624"/>
      <c r="S30" s="290"/>
      <c r="T30" s="351"/>
      <c r="U30" s="329"/>
      <c r="V30" s="332"/>
      <c r="W30" s="264"/>
      <c r="X30" s="620"/>
      <c r="Y30" s="620"/>
      <c r="Z30" s="620"/>
      <c r="AA30" s="620"/>
      <c r="AB30" s="620"/>
      <c r="AC30" s="620"/>
      <c r="AD30" s="620"/>
      <c r="AE30" s="622"/>
    </row>
    <row r="31" spans="1:33" ht="51" hidden="1" customHeight="1" x14ac:dyDescent="0.2">
      <c r="A31" s="293"/>
      <c r="B31" s="628"/>
      <c r="C31" s="630"/>
      <c r="D31" s="375"/>
      <c r="E31" s="300"/>
      <c r="F31" s="270"/>
      <c r="G31" s="381"/>
      <c r="H31" s="317"/>
      <c r="I31" s="303"/>
      <c r="J31" s="305"/>
      <c r="K31" s="264"/>
      <c r="L31" s="626"/>
      <c r="M31" s="70" t="s">
        <v>77</v>
      </c>
      <c r="N31" s="68"/>
      <c r="O31" s="71" t="str">
        <f>IF(N31="SÍ",10,"0")</f>
        <v>0</v>
      </c>
      <c r="P31" s="345"/>
      <c r="Q31" s="290"/>
      <c r="R31" s="624"/>
      <c r="S31" s="290"/>
      <c r="T31" s="351"/>
      <c r="U31" s="329"/>
      <c r="V31" s="332"/>
      <c r="W31" s="264"/>
      <c r="X31" s="620"/>
      <c r="Y31" s="620"/>
      <c r="Z31" s="620"/>
      <c r="AA31" s="620"/>
      <c r="AB31" s="620"/>
      <c r="AC31" s="620"/>
      <c r="AD31" s="620"/>
      <c r="AE31" s="622"/>
    </row>
    <row r="32" spans="1:33" ht="39.75" hidden="1" customHeight="1" x14ac:dyDescent="0.2">
      <c r="A32" s="627"/>
      <c r="B32" s="629"/>
      <c r="C32" s="631"/>
      <c r="D32" s="376"/>
      <c r="E32" s="322"/>
      <c r="F32" s="370"/>
      <c r="G32" s="341"/>
      <c r="H32" s="318"/>
      <c r="I32" s="304"/>
      <c r="J32" s="305"/>
      <c r="K32" s="327"/>
      <c r="L32" s="626"/>
      <c r="M32" s="73" t="s">
        <v>78</v>
      </c>
      <c r="N32" s="68"/>
      <c r="O32" s="71" t="str">
        <f>IF(N32="SÍ",30,"0")</f>
        <v>0</v>
      </c>
      <c r="P32" s="345"/>
      <c r="Q32" s="290"/>
      <c r="R32" s="624"/>
      <c r="S32" s="290"/>
      <c r="T32" s="351"/>
      <c r="U32" s="330"/>
      <c r="V32" s="333"/>
      <c r="W32" s="264"/>
      <c r="X32" s="620"/>
      <c r="Y32" s="620"/>
      <c r="Z32" s="620"/>
      <c r="AA32" s="620"/>
      <c r="AB32" s="620"/>
      <c r="AC32" s="620"/>
      <c r="AD32" s="620"/>
      <c r="AE32" s="622"/>
    </row>
    <row r="33" spans="1:33" ht="50.25" hidden="1" customHeight="1" x14ac:dyDescent="0.2">
      <c r="A33" s="293"/>
      <c r="B33" s="627"/>
      <c r="C33" s="306"/>
      <c r="D33" s="374"/>
      <c r="E33" s="300"/>
      <c r="F33" s="300"/>
      <c r="G33" s="381" t="s">
        <v>12</v>
      </c>
      <c r="H33" s="370" t="str">
        <f>IF(G33="(1) RARA VEZ","1", IF(G33="(2) IMPROBABLE","2",IF(G33="(3) POSIBLE","3",IF(G33="(4) PROBABLE","4",IF(G33="(5) CASI SEGURO","5","")))))</f>
        <v>1</v>
      </c>
      <c r="I33" s="303" t="s">
        <v>11</v>
      </c>
      <c r="J33" s="305" t="str">
        <f>IF(I33="(1) INSIGNIFICANTE","1",IF(I33="(2) MENOR","2",IF(I33="(3) MODERADO","3",IF(I33="(4) MAYOR","4",IF(I33="(5) CATASTRÓFICO","5","")))))</f>
        <v>1</v>
      </c>
      <c r="K33" s="277">
        <f>+H33*J33</f>
        <v>1</v>
      </c>
      <c r="L33" s="625"/>
      <c r="M33" s="67" t="s">
        <v>66</v>
      </c>
      <c r="N33" s="68"/>
      <c r="O33" s="69" t="str">
        <f>IF(N33="SÍ",15,"0")</f>
        <v>0</v>
      </c>
      <c r="P33" s="344">
        <f>SUM(O33:O39)</f>
        <v>0</v>
      </c>
      <c r="Q33" s="289">
        <f>IF(AND(P33&gt;=0,P33&lt;=50),0,IF(AND(P33&gt;50,P33&lt;=75),1,IF(AND(P33&gt;75,P33&lt;=100),2,"REVISAR")))</f>
        <v>0</v>
      </c>
      <c r="R33" s="623" t="s">
        <v>5</v>
      </c>
      <c r="S33" s="289">
        <f>IF(R33="PROBABILIDAD",H33-Q33,J33-Q33)</f>
        <v>1</v>
      </c>
      <c r="T33" s="350">
        <f>IF($S33&lt;=0,1,$S33)</f>
        <v>1</v>
      </c>
      <c r="U33" s="328" t="str">
        <f>IF(AND($R33="PROBABILIDAD",$T33=1),#REF!,IF(AND(R33="PROBABILIDAD",$T33=2),#REF!,IF(AND($R33="PROBABILIDAD",$T33=3),#REF!,IF(AND($R33="PROBABILIDAD",$T33=4),#REF!,IF(AND($R33="PROBABILIDAD",$T33=5),#REF!,$G33)))))</f>
        <v>(1) RARA VEZ</v>
      </c>
      <c r="V33" s="331" t="e">
        <f>IF(AND($R33="IMPACTO",$T33=1),#REF!,IF(AND(R33="IMPACTO",$T33=2),#REF!,IF(AND($R33="IMPACTO",$T33=3),#REF!,IF(AND($R33="IMPACTO",$T33=4),#REF!,IF(AND($R33="IMPACTO",$T33=5),#REF!,I33)))))</f>
        <v>#REF!</v>
      </c>
      <c r="W33" s="334">
        <f xml:space="preserve"> IF(R33="PROBABILIDAD",T33*J33,T33*H33)</f>
        <v>1</v>
      </c>
      <c r="X33" s="619"/>
      <c r="Y33" s="619"/>
      <c r="Z33" s="619"/>
      <c r="AA33" s="619"/>
      <c r="AB33" s="619"/>
      <c r="AC33" s="619"/>
      <c r="AD33" s="619"/>
      <c r="AE33" s="621"/>
    </row>
    <row r="34" spans="1:33" ht="48" hidden="1" customHeight="1" x14ac:dyDescent="0.2">
      <c r="A34" s="293"/>
      <c r="B34" s="628"/>
      <c r="C34" s="630"/>
      <c r="D34" s="375"/>
      <c r="E34" s="300"/>
      <c r="F34" s="270"/>
      <c r="G34" s="381"/>
      <c r="H34" s="317"/>
      <c r="I34" s="303"/>
      <c r="J34" s="305"/>
      <c r="K34" s="277"/>
      <c r="L34" s="626"/>
      <c r="M34" s="70" t="s">
        <v>73</v>
      </c>
      <c r="N34" s="68"/>
      <c r="O34" s="71" t="str">
        <f>IF(N34="SÍ",5,"0")</f>
        <v>0</v>
      </c>
      <c r="P34" s="345"/>
      <c r="Q34" s="290"/>
      <c r="R34" s="624"/>
      <c r="S34" s="290"/>
      <c r="T34" s="351"/>
      <c r="U34" s="329"/>
      <c r="V34" s="332"/>
      <c r="W34" s="277"/>
      <c r="X34" s="620"/>
      <c r="Y34" s="620"/>
      <c r="Z34" s="620"/>
      <c r="AA34" s="620"/>
      <c r="AB34" s="620"/>
      <c r="AC34" s="620"/>
      <c r="AD34" s="620"/>
      <c r="AE34" s="622"/>
    </row>
    <row r="35" spans="1:33" ht="33" hidden="1" customHeight="1" x14ac:dyDescent="0.2">
      <c r="A35" s="293"/>
      <c r="B35" s="628"/>
      <c r="C35" s="630"/>
      <c r="D35" s="375"/>
      <c r="E35" s="300"/>
      <c r="F35" s="270"/>
      <c r="G35" s="381"/>
      <c r="H35" s="317"/>
      <c r="I35" s="303"/>
      <c r="J35" s="305"/>
      <c r="K35" s="264" t="str">
        <f>IF(AND(G33="(1) RARA VEZ",I33="(1) INSIGNIFICANTE"),"BAJA",IF(AND(G33="(1) RARA VEZ",I33="(2) MENOR"),"BAJA",IF(AND(G33="(2) IMPROBABLE",I33="(1) INSIGNIFICANTE"),"BAJA",IF(AND(G33="(3) POSIBLE",I33="(1) INSIGNIFICANTE"),"BAJA",IF(AND(G33="(4) PROBABLE",I33="(1) INSIGNIFICANTE"),"MODERADA",IF(AND(G33="(5) CASI SEGURO",I33="(1) INSIGNIFICANTE"),"ALTA",IF(AND(G33="(2) IMPROBABLE",I33="(2) MENOR"),"BAJA",IF(AND(G33="(3) POSIBLE",I33="(2) MENOR"),"MODERADA",IF(AND(G33="(4) PROBABLE",I33="(2) MENOR"),"ALTA",IF(AND(G33="(5) CASI SEGURO",I33="(2) MENOR"),"ALTA",IF(AND(G33="(1) RARA VEZ",I33="(3) MODERADO"),"MODERADA",IF(AND(G33="(2) IMPROBABLE",I33="(3) MODERADO"),"MODERADA",IF(AND(G33="(3) POSIBLE",I33="(3) MODERADO"),"ALTA",IF(AND(G33="(4) PROBABLE",I33="(3) MODERADO"),"ALTA",IF(AND(G33="(5) CASI SEGURO",I33="(3) MODERADO"),"EXTREMA",IF(AND(G33="(1) RARA VEZ",I33="(4) MAYOR"),"ALTA",IF(AND(G33="(2) IMPROBABLE",I33="(4) MAYOR"),"ALTA",IF(AND(G33="(3) POSIBLE",I33="(4) MAYOR"),"EXTREMA",IF(AND(G33="(4) PROBABLE",I33="(4) MAYOR"),"EXTREMA",IF(AND(G33="(5) CASI SEGURO",I33="(4) MAYOR"),"EXTREMA",IF(AND(G33="(1) RARA VEZ",I33="(5) CATASTRÓFICO"),"ALTA",IF(AND(G33="(2) IMPROBABLE",I33="(5) CATASTRÓFICO"),"EXTREMA",IF(AND(G33="(3) POSIBLE",I33="(5) CATASTRÓFICO"),"EXTREMA",IF(AND(G33="(4) PROBABLE",I33="(5) CATASTRÓFICO"),"EXTREMA",IF(AND(G33="(5) CASI SEGURO",I33="(5) CATASTRÓFICO"),"EXTREMA")))))))))))))))))))))))))</f>
        <v>BAJA</v>
      </c>
      <c r="L35" s="626"/>
      <c r="M35" s="72" t="s">
        <v>74</v>
      </c>
      <c r="N35" s="68"/>
      <c r="O35" s="71" t="str">
        <f>IF(N35="SÍ",15,"0")</f>
        <v>0</v>
      </c>
      <c r="P35" s="345"/>
      <c r="Q35" s="290"/>
      <c r="R35" s="624"/>
      <c r="S35" s="290"/>
      <c r="T35" s="351"/>
      <c r="U35" s="329"/>
      <c r="V35" s="332"/>
      <c r="W35" s="264" t="e">
        <f>IF(AND(U33="(1) RARA VEZ",V33="(1) INSIGNIFICANTE"),"BAJA",IF(AND(U33="(1) RARA VEZ",V33="(2) MENOR"),"BAJA",IF(AND(U33="(2) IMPROBABLE",V33="(1) INSIGNIFICANTE"),"BAJA",IF(AND(U33="(3) POSIBLE",V33="(1) INSIGNIFICANTE"),"BAJA",IF(AND(U33="(4) PROBABLE",V33="(1) INSIGNIFICANTE"),"MODERADO",IF(AND(U33="(5) CASI SEGURO",V33="(1) INSIGNIFICANTE"),"ALTA",IF(AND(U33="(2) IMPROBABLE",V33="(2) MENOR"),"BAJA",IF(AND(U33="(3) POSIBLE",V33="(2) MENOR"),"MODERADA",IF(AND(U33="(4) PROBABLE",V33="(2) MENOR"),"ALTA",IF(AND(U33="(5) CASI SEGURO",V33="(2) MENOR"),"ALTA",IF(AND(U33="(1) RARA VEZ",V33="(3) MODERADO"),"MODERADA",IF(AND(U33="(2) IMPROBABLE",V33="(3) MODERADO"),"MODERADA",IF(AND(U33="(3) POSIBLE",V33="(3) MODERADO"),"ALTA",IF(AND(U33="(4) PROBABLE",V33="(3) MODERADO"),"ALTA",IF(AND(U33="(5) CASI SEGURO",V33="(3) MODERADO"),"EXTREMA",IF(AND(U33="(1) RARA VEZ",V33="(4) MAYOR"),"ALTA",IF(AND(U33="(2) IMPROBABLE",V33="(4) MAYOR"),"ALTA",IF(AND(U33="(3) POSIBLE",V33="(4) MAYOR"),"EXTREMA",IF(AND(U33="(4) PROBABLE",V33="(4) MAYOR"),"EXTREMA",IF(AND(U33="(5) CASI SEGURO",V33="(4) MAYOR"),"EXTREMA",IF(AND(U33="(1) RARA VEZ",V33="(5) CATASTRÓFICO"),"ALTA",IF(AND(U33="(2) IMPROBABLE",V33="(5) CATASTRÓFICO"),"EXTREMA",IF(AND(U33="(3) POSIBLE",V33="(5) CATASTRÓFICO"),"EXTREMA",IF(AND(U33="(4) PROBABLE",V33="(5) CATASTRÓFICO"),"EXTREMA",IF(AND(U33="(5) CASI SEGURO",V33="(5) CATASTRÓFICO"),"EXTREMA")))))))))))))))))))))))))</f>
        <v>#REF!</v>
      </c>
      <c r="X35" s="620"/>
      <c r="Y35" s="620"/>
      <c r="Z35" s="620"/>
      <c r="AA35" s="620"/>
      <c r="AB35" s="620"/>
      <c r="AC35" s="620"/>
      <c r="AD35" s="620"/>
      <c r="AE35" s="622"/>
    </row>
    <row r="36" spans="1:33" ht="26.25" hidden="1" customHeight="1" x14ac:dyDescent="0.2">
      <c r="A36" s="293"/>
      <c r="B36" s="628"/>
      <c r="C36" s="630"/>
      <c r="D36" s="375"/>
      <c r="E36" s="300"/>
      <c r="F36" s="270"/>
      <c r="G36" s="381"/>
      <c r="H36" s="317"/>
      <c r="I36" s="303"/>
      <c r="J36" s="305"/>
      <c r="K36" s="264"/>
      <c r="L36" s="626"/>
      <c r="M36" s="72" t="s">
        <v>75</v>
      </c>
      <c r="N36" s="68"/>
      <c r="O36" s="71" t="str">
        <f>IF(N36="SÍ",10,"0")</f>
        <v>0</v>
      </c>
      <c r="P36" s="345"/>
      <c r="Q36" s="290"/>
      <c r="R36" s="624"/>
      <c r="S36" s="290"/>
      <c r="T36" s="351"/>
      <c r="U36" s="329"/>
      <c r="V36" s="332"/>
      <c r="W36" s="264"/>
      <c r="X36" s="620"/>
      <c r="Y36" s="620"/>
      <c r="Z36" s="620"/>
      <c r="AA36" s="620"/>
      <c r="AB36" s="620"/>
      <c r="AC36" s="620"/>
      <c r="AD36" s="620"/>
      <c r="AE36" s="622"/>
    </row>
    <row r="37" spans="1:33" ht="45" hidden="1" customHeight="1" x14ac:dyDescent="0.2">
      <c r="A37" s="293"/>
      <c r="B37" s="628"/>
      <c r="C37" s="630"/>
      <c r="D37" s="375"/>
      <c r="E37" s="300"/>
      <c r="F37" s="270"/>
      <c r="G37" s="381"/>
      <c r="H37" s="317"/>
      <c r="I37" s="303"/>
      <c r="J37" s="305"/>
      <c r="K37" s="264"/>
      <c r="L37" s="626"/>
      <c r="M37" s="70" t="s">
        <v>76</v>
      </c>
      <c r="N37" s="68"/>
      <c r="O37" s="71" t="str">
        <f>IF(N37="SÍ",15,"0")</f>
        <v>0</v>
      </c>
      <c r="P37" s="345"/>
      <c r="Q37" s="290"/>
      <c r="R37" s="624"/>
      <c r="S37" s="290"/>
      <c r="T37" s="351"/>
      <c r="U37" s="329"/>
      <c r="V37" s="332"/>
      <c r="W37" s="264"/>
      <c r="X37" s="620"/>
      <c r="Y37" s="620"/>
      <c r="Z37" s="620"/>
      <c r="AA37" s="620"/>
      <c r="AB37" s="620"/>
      <c r="AC37" s="620"/>
      <c r="AD37" s="620"/>
      <c r="AE37" s="622"/>
    </row>
    <row r="38" spans="1:33" ht="51" hidden="1" customHeight="1" x14ac:dyDescent="0.2">
      <c r="A38" s="293"/>
      <c r="B38" s="628"/>
      <c r="C38" s="630"/>
      <c r="D38" s="375"/>
      <c r="E38" s="300"/>
      <c r="F38" s="270"/>
      <c r="G38" s="381"/>
      <c r="H38" s="317"/>
      <c r="I38" s="303"/>
      <c r="J38" s="305"/>
      <c r="K38" s="264"/>
      <c r="L38" s="626"/>
      <c r="M38" s="70" t="s">
        <v>77</v>
      </c>
      <c r="N38" s="68"/>
      <c r="O38" s="71" t="str">
        <f>IF(N38="SÍ",10,"0")</f>
        <v>0</v>
      </c>
      <c r="P38" s="345"/>
      <c r="Q38" s="290"/>
      <c r="R38" s="624"/>
      <c r="S38" s="290"/>
      <c r="T38" s="351"/>
      <c r="U38" s="329"/>
      <c r="V38" s="332"/>
      <c r="W38" s="264"/>
      <c r="X38" s="620"/>
      <c r="Y38" s="620"/>
      <c r="Z38" s="620"/>
      <c r="AA38" s="620"/>
      <c r="AB38" s="620"/>
      <c r="AC38" s="620"/>
      <c r="AD38" s="620"/>
      <c r="AE38" s="622"/>
    </row>
    <row r="39" spans="1:33" ht="39.75" hidden="1" customHeight="1" x14ac:dyDescent="0.2">
      <c r="A39" s="627"/>
      <c r="B39" s="629"/>
      <c r="C39" s="631"/>
      <c r="D39" s="376"/>
      <c r="E39" s="322"/>
      <c r="F39" s="370"/>
      <c r="G39" s="341"/>
      <c r="H39" s="318"/>
      <c r="I39" s="304"/>
      <c r="J39" s="305"/>
      <c r="K39" s="327"/>
      <c r="L39" s="626"/>
      <c r="M39" s="73" t="s">
        <v>78</v>
      </c>
      <c r="N39" s="68"/>
      <c r="O39" s="71" t="str">
        <f>IF(N39="SÍ",30,"0")</f>
        <v>0</v>
      </c>
      <c r="P39" s="345"/>
      <c r="Q39" s="290"/>
      <c r="R39" s="624"/>
      <c r="S39" s="290"/>
      <c r="T39" s="351"/>
      <c r="U39" s="330"/>
      <c r="V39" s="333"/>
      <c r="W39" s="264"/>
      <c r="X39" s="620"/>
      <c r="Y39" s="620"/>
      <c r="Z39" s="620"/>
      <c r="AA39" s="620"/>
      <c r="AB39" s="620"/>
      <c r="AC39" s="620"/>
      <c r="AD39" s="620"/>
      <c r="AE39" s="622"/>
    </row>
    <row r="40" spans="1:33" x14ac:dyDescent="0.2">
      <c r="A40" s="306" t="s">
        <v>240</v>
      </c>
      <c r="B40" s="306"/>
      <c r="C40" s="306"/>
      <c r="D40" s="306"/>
      <c r="E40" s="306"/>
      <c r="F40" s="306"/>
      <c r="G40" s="306"/>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c r="AE40" s="306"/>
    </row>
    <row r="41" spans="1:33" ht="21.75" customHeight="1" x14ac:dyDescent="0.2">
      <c r="A41" s="307" t="s">
        <v>119</v>
      </c>
      <c r="B41" s="307"/>
      <c r="C41" s="308"/>
      <c r="D41" s="308"/>
      <c r="E41" s="308"/>
      <c r="F41" s="308"/>
      <c r="G41" s="308"/>
      <c r="H41" s="308"/>
      <c r="I41" s="308"/>
      <c r="J41" s="308"/>
      <c r="K41" s="308"/>
      <c r="L41" s="308"/>
      <c r="M41" s="308"/>
      <c r="N41" s="308"/>
      <c r="O41" s="308"/>
      <c r="P41" s="308"/>
      <c r="Q41" s="308"/>
      <c r="R41" s="308"/>
      <c r="S41" s="308"/>
      <c r="T41" s="308"/>
      <c r="U41" s="308"/>
      <c r="V41" s="308"/>
      <c r="W41" s="308"/>
      <c r="X41" s="308"/>
      <c r="Y41" s="308"/>
      <c r="Z41" s="308"/>
      <c r="AA41" s="308"/>
      <c r="AB41" s="308"/>
      <c r="AC41" s="308"/>
      <c r="AD41" s="308"/>
      <c r="AE41" s="308"/>
    </row>
    <row r="42" spans="1:33" ht="27.75" customHeight="1" x14ac:dyDescent="0.2">
      <c r="A42" s="309" t="s">
        <v>120</v>
      </c>
      <c r="B42" s="309"/>
      <c r="C42" s="309" t="s">
        <v>121</v>
      </c>
      <c r="D42" s="309"/>
      <c r="E42" s="309"/>
      <c r="F42" s="309"/>
      <c r="G42" s="309"/>
      <c r="H42" s="309"/>
      <c r="I42" s="309"/>
      <c r="J42" s="309"/>
      <c r="K42" s="309"/>
      <c r="L42" s="309"/>
      <c r="M42" s="309"/>
      <c r="N42" s="309"/>
      <c r="O42" s="309"/>
      <c r="P42" s="309"/>
      <c r="Q42" s="309"/>
      <c r="R42" s="309"/>
      <c r="S42" s="309"/>
      <c r="T42" s="309"/>
      <c r="U42" s="309"/>
      <c r="V42" s="309"/>
      <c r="W42" s="309"/>
      <c r="X42" s="309"/>
      <c r="Y42" s="309"/>
      <c r="Z42" s="310" t="s">
        <v>359</v>
      </c>
      <c r="AA42" s="310"/>
      <c r="AB42" s="310"/>
      <c r="AC42" s="311" t="s">
        <v>123</v>
      </c>
      <c r="AD42" s="312"/>
      <c r="AE42" s="313"/>
    </row>
    <row r="43" spans="1:33" s="74" customFormat="1" ht="27.75" customHeight="1" x14ac:dyDescent="0.2">
      <c r="A43" s="617">
        <v>1</v>
      </c>
      <c r="B43" s="618"/>
      <c r="C43" s="300" t="s">
        <v>360</v>
      </c>
      <c r="D43" s="300"/>
      <c r="E43" s="300"/>
      <c r="F43" s="300"/>
      <c r="G43" s="300"/>
      <c r="H43" s="300"/>
      <c r="I43" s="300"/>
      <c r="J43" s="300"/>
      <c r="K43" s="300"/>
      <c r="L43" s="300"/>
      <c r="M43" s="300"/>
      <c r="N43" s="300"/>
      <c r="O43" s="300"/>
      <c r="P43" s="300"/>
      <c r="Q43" s="300"/>
      <c r="R43" s="300"/>
      <c r="S43" s="300"/>
      <c r="T43" s="300"/>
      <c r="U43" s="300"/>
      <c r="V43" s="300"/>
      <c r="W43" s="300"/>
      <c r="X43" s="300"/>
      <c r="Y43" s="300"/>
      <c r="Z43" s="301">
        <v>43496</v>
      </c>
      <c r="AA43" s="285"/>
      <c r="AB43" s="286"/>
      <c r="AC43" s="270" t="s">
        <v>361</v>
      </c>
      <c r="AD43" s="270"/>
      <c r="AE43" s="270"/>
    </row>
    <row r="44" spans="1:33" s="74" customFormat="1" ht="27.75" customHeight="1" x14ac:dyDescent="0.2">
      <c r="A44" s="298">
        <v>2</v>
      </c>
      <c r="B44" s="299"/>
      <c r="C44" s="300" t="s">
        <v>362</v>
      </c>
      <c r="D44" s="300"/>
      <c r="E44" s="300"/>
      <c r="F44" s="300"/>
      <c r="G44" s="300"/>
      <c r="H44" s="300"/>
      <c r="I44" s="300"/>
      <c r="J44" s="300"/>
      <c r="K44" s="300"/>
      <c r="L44" s="300"/>
      <c r="M44" s="300"/>
      <c r="N44" s="300"/>
      <c r="O44" s="300"/>
      <c r="P44" s="300"/>
      <c r="Q44" s="300"/>
      <c r="R44" s="300"/>
      <c r="S44" s="300"/>
      <c r="T44" s="300"/>
      <c r="U44" s="300"/>
      <c r="V44" s="300"/>
      <c r="W44" s="300"/>
      <c r="X44" s="300"/>
      <c r="Y44" s="300"/>
      <c r="Z44" s="294"/>
      <c r="AA44" s="295"/>
      <c r="AB44" s="296"/>
      <c r="AC44" s="270" t="s">
        <v>361</v>
      </c>
      <c r="AD44" s="270"/>
      <c r="AE44" s="270"/>
    </row>
    <row r="45" spans="1:33" s="74" customFormat="1" ht="27.75" customHeight="1" x14ac:dyDescent="0.2">
      <c r="A45" s="298">
        <v>2</v>
      </c>
      <c r="B45" s="299"/>
      <c r="C45" s="300" t="s">
        <v>363</v>
      </c>
      <c r="D45" s="300"/>
      <c r="E45" s="300"/>
      <c r="F45" s="300"/>
      <c r="G45" s="300"/>
      <c r="H45" s="300"/>
      <c r="I45" s="300"/>
      <c r="J45" s="300"/>
      <c r="K45" s="300"/>
      <c r="L45" s="300"/>
      <c r="M45" s="300"/>
      <c r="N45" s="300"/>
      <c r="O45" s="300"/>
      <c r="P45" s="300"/>
      <c r="Q45" s="300"/>
      <c r="R45" s="300"/>
      <c r="S45" s="300"/>
      <c r="T45" s="300"/>
      <c r="U45" s="300"/>
      <c r="V45" s="300"/>
      <c r="W45" s="300"/>
      <c r="X45" s="300"/>
      <c r="Y45" s="300"/>
      <c r="Z45" s="301">
        <v>43599</v>
      </c>
      <c r="AA45" s="285"/>
      <c r="AB45" s="286"/>
      <c r="AC45" s="270" t="s">
        <v>361</v>
      </c>
      <c r="AD45" s="270"/>
      <c r="AE45" s="270"/>
    </row>
    <row r="46" spans="1:33" ht="15" customHeight="1" x14ac:dyDescent="0.2">
      <c r="A46" s="445" t="s">
        <v>128</v>
      </c>
      <c r="B46" s="446"/>
      <c r="C46" s="446"/>
      <c r="D46" s="446"/>
      <c r="E46" s="446"/>
      <c r="F46" s="446"/>
      <c r="G46" s="446"/>
      <c r="H46" s="446"/>
      <c r="I46" s="446"/>
      <c r="J46" s="446"/>
      <c r="K46" s="446"/>
      <c r="L46" s="446"/>
      <c r="M46" s="446"/>
      <c r="N46" s="446"/>
      <c r="O46" s="446"/>
      <c r="P46" s="446"/>
      <c r="Q46" s="446"/>
      <c r="R46" s="446"/>
      <c r="S46" s="446"/>
      <c r="T46" s="446"/>
      <c r="U46" s="446"/>
      <c r="V46" s="446"/>
      <c r="W46" s="446"/>
      <c r="X46" s="446"/>
      <c r="Y46" s="446"/>
      <c r="Z46" s="446"/>
      <c r="AA46" s="446"/>
      <c r="AB46" s="446"/>
      <c r="AC46" s="446"/>
      <c r="AD46" s="446"/>
      <c r="AE46" s="447"/>
    </row>
    <row r="47" spans="1:33" s="104" customFormat="1" ht="30.75" customHeight="1" x14ac:dyDescent="0.25">
      <c r="A47" s="611" t="s">
        <v>123</v>
      </c>
      <c r="B47" s="612"/>
      <c r="C47" s="612"/>
      <c r="D47" s="612"/>
      <c r="E47" s="612"/>
      <c r="F47" s="613"/>
      <c r="G47" s="611" t="s">
        <v>129</v>
      </c>
      <c r="H47" s="612"/>
      <c r="I47" s="612"/>
      <c r="J47" s="612"/>
      <c r="K47" s="612"/>
      <c r="L47" s="612"/>
      <c r="M47" s="613"/>
      <c r="N47" s="611" t="s">
        <v>130</v>
      </c>
      <c r="O47" s="612"/>
      <c r="P47" s="612"/>
      <c r="Q47" s="612"/>
      <c r="R47" s="612"/>
      <c r="S47" s="612"/>
      <c r="T47" s="612"/>
      <c r="U47" s="612"/>
      <c r="V47" s="612"/>
      <c r="W47" s="612"/>
      <c r="X47" s="612"/>
      <c r="Y47" s="612"/>
      <c r="Z47" s="613"/>
      <c r="AA47" s="614" t="str">
        <f>IF(X7="X","APOYO OFICINA ASESORA DE PLANEACIÓN","APOYO OFICINA DE CONTROL INTERNO")</f>
        <v>APOYO OFICINA DE CONTROL INTERNO</v>
      </c>
      <c r="AB47" s="615"/>
      <c r="AC47" s="615"/>
      <c r="AD47" s="615"/>
      <c r="AE47" s="616"/>
      <c r="AF47" s="103"/>
      <c r="AG47" s="103"/>
    </row>
    <row r="48" spans="1:33" s="106" customFormat="1" ht="33.75" customHeight="1" x14ac:dyDescent="0.25">
      <c r="A48" s="83" t="s">
        <v>135</v>
      </c>
      <c r="B48" s="274" t="s">
        <v>361</v>
      </c>
      <c r="C48" s="275"/>
      <c r="D48" s="275"/>
      <c r="E48" s="275"/>
      <c r="F48" s="276"/>
      <c r="G48" s="83" t="s">
        <v>135</v>
      </c>
      <c r="H48" s="274" t="s">
        <v>364</v>
      </c>
      <c r="I48" s="275"/>
      <c r="J48" s="275"/>
      <c r="K48" s="275"/>
      <c r="L48" s="275"/>
      <c r="M48" s="276"/>
      <c r="N48" s="82" t="s">
        <v>135</v>
      </c>
      <c r="O48" s="82"/>
      <c r="P48" s="82"/>
      <c r="Q48" s="82"/>
      <c r="R48" s="82"/>
      <c r="S48" s="82"/>
      <c r="T48" s="82"/>
      <c r="U48" s="599" t="s">
        <v>365</v>
      </c>
      <c r="V48" s="600"/>
      <c r="W48" s="600"/>
      <c r="X48" s="600"/>
      <c r="Y48" s="600"/>
      <c r="Z48" s="601"/>
      <c r="AA48" s="83" t="s">
        <v>135</v>
      </c>
      <c r="AB48" s="602"/>
      <c r="AC48" s="603"/>
      <c r="AD48" s="603"/>
      <c r="AE48" s="604"/>
      <c r="AF48" s="105"/>
      <c r="AG48" s="105"/>
    </row>
    <row r="49" spans="1:33" s="106" customFormat="1" ht="32.25" customHeight="1" x14ac:dyDescent="0.25">
      <c r="A49" s="83" t="s">
        <v>139</v>
      </c>
      <c r="B49" s="605" t="s">
        <v>366</v>
      </c>
      <c r="C49" s="606"/>
      <c r="D49" s="606"/>
      <c r="E49" s="606"/>
      <c r="F49" s="607"/>
      <c r="G49" s="83" t="s">
        <v>139</v>
      </c>
      <c r="H49" s="605" t="s">
        <v>367</v>
      </c>
      <c r="I49" s="606"/>
      <c r="J49" s="606"/>
      <c r="K49" s="606"/>
      <c r="L49" s="606"/>
      <c r="M49" s="607"/>
      <c r="N49" s="608" t="s">
        <v>139</v>
      </c>
      <c r="O49" s="609"/>
      <c r="P49" s="609"/>
      <c r="Q49" s="609"/>
      <c r="R49" s="610"/>
      <c r="S49" s="82"/>
      <c r="T49" s="82"/>
      <c r="U49" s="602" t="s">
        <v>176</v>
      </c>
      <c r="V49" s="603"/>
      <c r="W49" s="603"/>
      <c r="X49" s="603"/>
      <c r="Y49" s="603"/>
      <c r="Z49" s="604"/>
      <c r="AA49" s="83" t="s">
        <v>139</v>
      </c>
      <c r="AB49" s="602"/>
      <c r="AC49" s="603"/>
      <c r="AD49" s="603"/>
      <c r="AE49" s="604"/>
      <c r="AF49" s="105"/>
      <c r="AG49" s="105"/>
    </row>
    <row r="50" spans="1:33" s="74" customFormat="1" x14ac:dyDescent="0.2">
      <c r="D50" s="84"/>
      <c r="AF50" s="78"/>
      <c r="AG50" s="78"/>
    </row>
    <row r="51" spans="1:33" x14ac:dyDescent="0.2">
      <c r="AF51" s="76"/>
      <c r="AG51" s="76"/>
    </row>
    <row r="52" spans="1:33" x14ac:dyDescent="0.2">
      <c r="AF52" s="76"/>
      <c r="AG52" s="76"/>
    </row>
  </sheetData>
  <mergeCells count="179">
    <mergeCell ref="AF7:AG11"/>
    <mergeCell ref="AF12:AG18"/>
    <mergeCell ref="A7:B7"/>
    <mergeCell ref="C7:F7"/>
    <mergeCell ref="G7:M7"/>
    <mergeCell ref="N7:U7"/>
    <mergeCell ref="V7:W7"/>
    <mergeCell ref="A8:F8"/>
    <mergeCell ref="G8:AA8"/>
    <mergeCell ref="AC8:AE10"/>
    <mergeCell ref="A9:A11"/>
    <mergeCell ref="B9:B11"/>
    <mergeCell ref="C9:C11"/>
    <mergeCell ref="D9:D11"/>
    <mergeCell ref="E9:E11"/>
    <mergeCell ref="F9:F11"/>
    <mergeCell ref="G9:K9"/>
    <mergeCell ref="L9:L11"/>
    <mergeCell ref="M9:AA9"/>
    <mergeCell ref="G10:K10"/>
    <mergeCell ref="M10:M11"/>
    <mergeCell ref="N10:N11"/>
    <mergeCell ref="R10:R11"/>
    <mergeCell ref="U10:W10"/>
    <mergeCell ref="X10:X11"/>
    <mergeCell ref="Y10:AA10"/>
    <mergeCell ref="AB8:AB11"/>
    <mergeCell ref="G12:G18"/>
    <mergeCell ref="H12:H18"/>
    <mergeCell ref="I12:I18"/>
    <mergeCell ref="J12:J18"/>
    <mergeCell ref="K12:K13"/>
    <mergeCell ref="L12:L18"/>
    <mergeCell ref="A12:A18"/>
    <mergeCell ref="B12:B18"/>
    <mergeCell ref="C12:C18"/>
    <mergeCell ref="D12:D18"/>
    <mergeCell ref="E12:E18"/>
    <mergeCell ref="F12:F18"/>
    <mergeCell ref="AB12:AB18"/>
    <mergeCell ref="AC12:AC18"/>
    <mergeCell ref="AD12:AD18"/>
    <mergeCell ref="AE12:AE18"/>
    <mergeCell ref="K14:K18"/>
    <mergeCell ref="W14:W18"/>
    <mergeCell ref="V12:V18"/>
    <mergeCell ref="W12:W13"/>
    <mergeCell ref="X12:X18"/>
    <mergeCell ref="Y12:Y18"/>
    <mergeCell ref="Z12:Z18"/>
    <mergeCell ref="AA12:AA18"/>
    <mergeCell ref="P12:P18"/>
    <mergeCell ref="Q12:Q18"/>
    <mergeCell ref="R12:R18"/>
    <mergeCell ref="S12:S18"/>
    <mergeCell ref="T12:T18"/>
    <mergeCell ref="U12:U18"/>
    <mergeCell ref="G19:G25"/>
    <mergeCell ref="H19:H25"/>
    <mergeCell ref="I19:I25"/>
    <mergeCell ref="J19:J25"/>
    <mergeCell ref="K19:K20"/>
    <mergeCell ref="L19:L25"/>
    <mergeCell ref="A19:A25"/>
    <mergeCell ref="B19:B25"/>
    <mergeCell ref="C19:C25"/>
    <mergeCell ref="D19:D25"/>
    <mergeCell ref="E19:E25"/>
    <mergeCell ref="F19:F25"/>
    <mergeCell ref="AB19:AB25"/>
    <mergeCell ref="AC19:AC25"/>
    <mergeCell ref="AD19:AD25"/>
    <mergeCell ref="AE19:AE25"/>
    <mergeCell ref="K21:K25"/>
    <mergeCell ref="W21:W25"/>
    <mergeCell ref="V19:V25"/>
    <mergeCell ref="W19:W20"/>
    <mergeCell ref="X19:X25"/>
    <mergeCell ref="Y19:Y25"/>
    <mergeCell ref="Z19:Z25"/>
    <mergeCell ref="AA19:AA25"/>
    <mergeCell ref="P19:P25"/>
    <mergeCell ref="Q19:Q25"/>
    <mergeCell ref="R19:R25"/>
    <mergeCell ref="S19:S25"/>
    <mergeCell ref="T19:T25"/>
    <mergeCell ref="U19:U25"/>
    <mergeCell ref="G26:G32"/>
    <mergeCell ref="H26:H32"/>
    <mergeCell ref="I26:I32"/>
    <mergeCell ref="J26:J32"/>
    <mergeCell ref="K26:K27"/>
    <mergeCell ref="L26:L32"/>
    <mergeCell ref="A26:A32"/>
    <mergeCell ref="B26:B32"/>
    <mergeCell ref="C26:C32"/>
    <mergeCell ref="D26:D32"/>
    <mergeCell ref="E26:E32"/>
    <mergeCell ref="F26:F32"/>
    <mergeCell ref="AB26:AB32"/>
    <mergeCell ref="AC26:AC32"/>
    <mergeCell ref="AD26:AD32"/>
    <mergeCell ref="AE26:AE32"/>
    <mergeCell ref="K28:K32"/>
    <mergeCell ref="W28:W32"/>
    <mergeCell ref="V26:V32"/>
    <mergeCell ref="W26:W27"/>
    <mergeCell ref="X26:X32"/>
    <mergeCell ref="Y26:Y32"/>
    <mergeCell ref="Z26:Z32"/>
    <mergeCell ref="AA26:AA32"/>
    <mergeCell ref="P26:P32"/>
    <mergeCell ref="Q26:Q32"/>
    <mergeCell ref="R26:R32"/>
    <mergeCell ref="S26:S32"/>
    <mergeCell ref="T26:T32"/>
    <mergeCell ref="U26:U32"/>
    <mergeCell ref="G33:G39"/>
    <mergeCell ref="H33:H39"/>
    <mergeCell ref="I33:I39"/>
    <mergeCell ref="J33:J39"/>
    <mergeCell ref="K33:K34"/>
    <mergeCell ref="L33:L39"/>
    <mergeCell ref="A33:A39"/>
    <mergeCell ref="B33:B39"/>
    <mergeCell ref="C33:C39"/>
    <mergeCell ref="D33:D39"/>
    <mergeCell ref="E33:E39"/>
    <mergeCell ref="F33:F39"/>
    <mergeCell ref="AB33:AB39"/>
    <mergeCell ref="AC33:AC39"/>
    <mergeCell ref="AD33:AD39"/>
    <mergeCell ref="AE33:AE39"/>
    <mergeCell ref="K35:K39"/>
    <mergeCell ref="W35:W39"/>
    <mergeCell ref="V33:V39"/>
    <mergeCell ref="W33:W34"/>
    <mergeCell ref="X33:X39"/>
    <mergeCell ref="Y33:Y39"/>
    <mergeCell ref="Z33:Z39"/>
    <mergeCell ref="AA33:AA39"/>
    <mergeCell ref="P33:P39"/>
    <mergeCell ref="Q33:Q39"/>
    <mergeCell ref="R33:R39"/>
    <mergeCell ref="S33:S39"/>
    <mergeCell ref="T33:T39"/>
    <mergeCell ref="U33:U39"/>
    <mergeCell ref="A43:B43"/>
    <mergeCell ref="C43:Y43"/>
    <mergeCell ref="Z43:AB43"/>
    <mergeCell ref="AC43:AE43"/>
    <mergeCell ref="A44:B44"/>
    <mergeCell ref="C44:Y44"/>
    <mergeCell ref="Z44:AB44"/>
    <mergeCell ref="AC44:AE44"/>
    <mergeCell ref="A40:AE40"/>
    <mergeCell ref="A41:AE41"/>
    <mergeCell ref="A42:B42"/>
    <mergeCell ref="C42:Y42"/>
    <mergeCell ref="Z42:AB42"/>
    <mergeCell ref="AC42:AE42"/>
    <mergeCell ref="A45:B45"/>
    <mergeCell ref="C45:Y45"/>
    <mergeCell ref="Z45:AB45"/>
    <mergeCell ref="AC45:AE45"/>
    <mergeCell ref="A46:AE46"/>
    <mergeCell ref="A47:F47"/>
    <mergeCell ref="G47:M47"/>
    <mergeCell ref="N47:Z47"/>
    <mergeCell ref="AA47:AE47"/>
    <mergeCell ref="B48:F48"/>
    <mergeCell ref="H48:M48"/>
    <mergeCell ref="U48:Z48"/>
    <mergeCell ref="AB48:AE48"/>
    <mergeCell ref="B49:F49"/>
    <mergeCell ref="H49:M49"/>
    <mergeCell ref="N49:R49"/>
    <mergeCell ref="U49:Z49"/>
    <mergeCell ref="AB49:AE49"/>
  </mergeCells>
  <conditionalFormatting sqref="K12:K18">
    <cfRule type="expression" dxfId="95" priority="41">
      <formula>$K$14="BAJA"</formula>
    </cfRule>
    <cfRule type="expression" dxfId="94" priority="42">
      <formula>$K$14="MODERADA"</formula>
    </cfRule>
    <cfRule type="expression" dxfId="93" priority="43">
      <formula>$K$14="ALTA"</formula>
    </cfRule>
    <cfRule type="expression" dxfId="92" priority="44">
      <formula>$K$14="EXTREMA"</formula>
    </cfRule>
  </conditionalFormatting>
  <conditionalFormatting sqref="W12:W18">
    <cfRule type="expression" dxfId="91" priority="37">
      <formula>$W$14="MODERADA"</formula>
    </cfRule>
    <cfRule type="expression" dxfId="90" priority="38">
      <formula>$W$14="EXTREMA"</formula>
    </cfRule>
    <cfRule type="expression" dxfId="89" priority="39">
      <formula>$W$14="ALTA"</formula>
    </cfRule>
    <cfRule type="expression" dxfId="88" priority="40">
      <formula>$W$14="BAJA"</formula>
    </cfRule>
  </conditionalFormatting>
  <conditionalFormatting sqref="K19:K20">
    <cfRule type="expression" dxfId="87" priority="33">
      <formula>$K$21="BAJA"</formula>
    </cfRule>
    <cfRule type="expression" dxfId="86" priority="34">
      <formula>$K$21="MODERADA"</formula>
    </cfRule>
    <cfRule type="expression" dxfId="85" priority="35">
      <formula>$K$21="ALTA"</formula>
    </cfRule>
    <cfRule type="expression" dxfId="84" priority="36">
      <formula>$K$21="EXTREMA"</formula>
    </cfRule>
  </conditionalFormatting>
  <conditionalFormatting sqref="W19:W25">
    <cfRule type="expression" dxfId="83" priority="29">
      <formula>$W$21="MODERADA"</formula>
    </cfRule>
    <cfRule type="expression" dxfId="82" priority="30">
      <formula>$W$21="EXTREMA"</formula>
    </cfRule>
    <cfRule type="expression" dxfId="81" priority="31">
      <formula>$W$21="ALTA"</formula>
    </cfRule>
    <cfRule type="expression" dxfId="80" priority="32">
      <formula>$W$21="BAJA"</formula>
    </cfRule>
  </conditionalFormatting>
  <conditionalFormatting sqref="K26:K27">
    <cfRule type="expression" dxfId="79" priority="25">
      <formula>$K$28="BAJA"</formula>
    </cfRule>
    <cfRule type="expression" dxfId="78" priority="26">
      <formula>$K$28="MODERADA"</formula>
    </cfRule>
    <cfRule type="expression" dxfId="77" priority="27">
      <formula>$K$28="ALTA"</formula>
    </cfRule>
    <cfRule type="expression" dxfId="76" priority="28">
      <formula>$K$28="EXTREMA"</formula>
    </cfRule>
  </conditionalFormatting>
  <conditionalFormatting sqref="W26:W32">
    <cfRule type="expression" dxfId="75" priority="21">
      <formula>$W$28="MODERADA"</formula>
    </cfRule>
    <cfRule type="expression" dxfId="74" priority="22">
      <formula>$W$28="EXTREMA"</formula>
    </cfRule>
    <cfRule type="expression" dxfId="73" priority="23">
      <formula>$W$28="ALTA"</formula>
    </cfRule>
    <cfRule type="expression" dxfId="72" priority="24">
      <formula>$W$28="BAJA"</formula>
    </cfRule>
  </conditionalFormatting>
  <conditionalFormatting sqref="K33:K34">
    <cfRule type="expression" dxfId="71" priority="17">
      <formula>$K$35="BAJA"</formula>
    </cfRule>
    <cfRule type="expression" dxfId="70" priority="18">
      <formula>$K$35="MODERADA"</formula>
    </cfRule>
    <cfRule type="expression" dxfId="69" priority="19">
      <formula>$K$35="ALTA"</formula>
    </cfRule>
    <cfRule type="expression" dxfId="68" priority="20">
      <formula>$K$35="EXTREMA"</formula>
    </cfRule>
  </conditionalFormatting>
  <conditionalFormatting sqref="W33:W39">
    <cfRule type="expression" dxfId="67" priority="13">
      <formula>$W$35="MODERADA"</formula>
    </cfRule>
    <cfRule type="expression" dxfId="66" priority="14">
      <formula>$W$35="EXTREMA"</formula>
    </cfRule>
    <cfRule type="expression" dxfId="65" priority="15">
      <formula>$W$35="ALTA"</formula>
    </cfRule>
    <cfRule type="expression" dxfId="64" priority="16">
      <formula>$W$35="BAJA"</formula>
    </cfRule>
  </conditionalFormatting>
  <conditionalFormatting sqref="K28:K32">
    <cfRule type="expression" dxfId="63" priority="5">
      <formula>$K$28="BAJA"</formula>
    </cfRule>
    <cfRule type="expression" dxfId="62" priority="6">
      <formula>$K$28="MODERADA"</formula>
    </cfRule>
    <cfRule type="expression" dxfId="61" priority="7">
      <formula>$K$28="ALTA"</formula>
    </cfRule>
    <cfRule type="expression" dxfId="60" priority="8">
      <formula>$K$28="EXTREMA"</formula>
    </cfRule>
  </conditionalFormatting>
  <conditionalFormatting sqref="K35:K39">
    <cfRule type="expression" dxfId="59" priority="1">
      <formula>$K$35="BAJA"</formula>
    </cfRule>
    <cfRule type="expression" dxfId="58" priority="2">
      <formula>$K$35="MODERADA"</formula>
    </cfRule>
    <cfRule type="expression" dxfId="57" priority="3">
      <formula>$K$35="ALTA"</formula>
    </cfRule>
    <cfRule type="expression" dxfId="56" priority="4">
      <formula>$K$35="EXTREMA"</formula>
    </cfRule>
  </conditionalFormatting>
  <conditionalFormatting sqref="K21:K25">
    <cfRule type="expression" dxfId="55" priority="9">
      <formula>$K$21="BAJA"</formula>
    </cfRule>
    <cfRule type="expression" dxfId="54" priority="10">
      <formula>$K$21="MODERADA"</formula>
    </cfRule>
    <cfRule type="expression" dxfId="53" priority="11">
      <formula>$K$21="ALTA"</formula>
    </cfRule>
    <cfRule type="expression" dxfId="52" priority="12">
      <formula>$K$21="EXTREMA"</formula>
    </cfRule>
  </conditionalFormatting>
  <dataValidations count="4">
    <dataValidation type="list" allowBlank="1" showInputMessage="1" showErrorMessage="1" sqref="D12:D39">
      <formula1>#REF!</formula1>
    </dataValidation>
    <dataValidation type="list" allowBlank="1" showInputMessage="1" showErrorMessage="1" sqref="I12:I39 G12:G39">
      <formula1>#REF!</formula1>
    </dataValidation>
    <dataValidation type="list" allowBlank="1" showInputMessage="1" showErrorMessage="1" sqref="N12:N39">
      <formula1>#REF!</formula1>
    </dataValidation>
    <dataValidation type="list" allowBlank="1" showInputMessage="1" showErrorMessage="1" sqref="R12:R39">
      <formula1>#REF!</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2"/>
  <sheetViews>
    <sheetView topLeftCell="V21" zoomScale="40" zoomScaleNormal="40" workbookViewId="0">
      <selection activeCell="AF31" sqref="AF31:AG37"/>
    </sheetView>
  </sheetViews>
  <sheetFormatPr baseColWidth="10" defaultRowHeight="12.75" x14ac:dyDescent="0.2"/>
  <cols>
    <col min="1" max="2" width="22.5703125" style="51" customWidth="1"/>
    <col min="3" max="3" width="22.28515625" style="51" customWidth="1"/>
    <col min="4" max="4" width="17.28515625" style="84" customWidth="1"/>
    <col min="5" max="5" width="16.140625" style="51" customWidth="1"/>
    <col min="6" max="6" width="23.140625" style="51" customWidth="1"/>
    <col min="7" max="7" width="22.42578125" style="51" customWidth="1"/>
    <col min="8" max="8" width="2.42578125" style="51" hidden="1" customWidth="1"/>
    <col min="9" max="9" width="18.28515625" style="51" customWidth="1"/>
    <col min="10" max="10" width="5.42578125" style="51" hidden="1" customWidth="1"/>
    <col min="11" max="11" width="17.140625" style="51" customWidth="1"/>
    <col min="12" max="12" width="20.28515625" style="51" customWidth="1"/>
    <col min="13" max="13" width="44.7109375" style="51" customWidth="1"/>
    <col min="14" max="14" width="9.5703125" style="51" customWidth="1"/>
    <col min="15" max="15" width="4" style="51" hidden="1" customWidth="1"/>
    <col min="16" max="16" width="4.7109375" style="51" hidden="1" customWidth="1"/>
    <col min="17" max="17" width="2.7109375" style="51" hidden="1" customWidth="1"/>
    <col min="18" max="18" width="12.7109375" style="51" customWidth="1"/>
    <col min="19" max="20" width="2.7109375" style="51" hidden="1" customWidth="1"/>
    <col min="21" max="21" width="18.42578125" style="51" customWidth="1"/>
    <col min="22" max="22" width="16.7109375" style="51" customWidth="1"/>
    <col min="23" max="23" width="16.42578125" style="51" customWidth="1"/>
    <col min="24" max="25" width="21.7109375" style="51" customWidth="1"/>
    <col min="26" max="26" width="31.85546875" style="51" customWidth="1"/>
    <col min="27" max="27" width="28.7109375" style="51" customWidth="1"/>
    <col min="28" max="28" width="15.85546875" style="51" customWidth="1"/>
    <col min="29" max="29" width="64.5703125" style="51" customWidth="1"/>
    <col min="30" max="30" width="19.140625" style="51" customWidth="1"/>
    <col min="31" max="31" width="16.140625" style="51" customWidth="1"/>
    <col min="32" max="32" width="11.42578125" style="51"/>
    <col min="33" max="33" width="19" style="51" customWidth="1"/>
    <col min="34" max="16384" width="11.42578125" style="51"/>
  </cols>
  <sheetData>
    <row r="1" spans="1:33" s="43" customFormat="1" ht="21.75" customHeight="1" x14ac:dyDescent="0.25">
      <c r="A1" s="382"/>
      <c r="B1" s="384" t="s">
        <v>0</v>
      </c>
      <c r="C1" s="385"/>
      <c r="D1" s="385"/>
      <c r="E1" s="386"/>
      <c r="F1" s="384" t="s">
        <v>1</v>
      </c>
      <c r="G1" s="385"/>
      <c r="H1" s="385"/>
      <c r="I1" s="385"/>
      <c r="J1" s="385"/>
      <c r="K1" s="385"/>
      <c r="L1" s="385"/>
      <c r="M1" s="385"/>
      <c r="N1" s="385"/>
      <c r="O1" s="385"/>
      <c r="P1" s="385"/>
      <c r="Q1" s="385"/>
      <c r="R1" s="385"/>
      <c r="S1" s="385"/>
      <c r="T1" s="385"/>
      <c r="U1" s="385"/>
      <c r="V1" s="385"/>
      <c r="W1" s="385"/>
      <c r="X1" s="385"/>
      <c r="Y1" s="385"/>
      <c r="Z1" s="385"/>
      <c r="AA1" s="385"/>
      <c r="AB1" s="386"/>
      <c r="AC1" s="42" t="s">
        <v>2</v>
      </c>
      <c r="AD1" s="311" t="s">
        <v>3</v>
      </c>
      <c r="AE1" s="313"/>
    </row>
    <row r="2" spans="1:33" s="43" customFormat="1" ht="21.75" customHeight="1" x14ac:dyDescent="0.25">
      <c r="A2" s="383"/>
      <c r="B2" s="387"/>
      <c r="C2" s="388"/>
      <c r="D2" s="388"/>
      <c r="E2" s="389"/>
      <c r="F2" s="387"/>
      <c r="G2" s="388"/>
      <c r="H2" s="388"/>
      <c r="I2" s="388"/>
      <c r="J2" s="388"/>
      <c r="K2" s="388"/>
      <c r="L2" s="388"/>
      <c r="M2" s="388"/>
      <c r="N2" s="388"/>
      <c r="O2" s="388"/>
      <c r="P2" s="388"/>
      <c r="Q2" s="388"/>
      <c r="R2" s="388"/>
      <c r="S2" s="388"/>
      <c r="T2" s="388"/>
      <c r="U2" s="388"/>
      <c r="V2" s="388"/>
      <c r="W2" s="388"/>
      <c r="X2" s="388"/>
      <c r="Y2" s="388"/>
      <c r="Z2" s="388"/>
      <c r="AA2" s="388"/>
      <c r="AB2" s="389"/>
      <c r="AC2" s="44" t="s">
        <v>7</v>
      </c>
      <c r="AD2" s="390" t="s">
        <v>8</v>
      </c>
      <c r="AE2" s="391"/>
    </row>
    <row r="3" spans="1:33" s="43" customFormat="1" ht="21.75" customHeight="1" x14ac:dyDescent="0.25">
      <c r="A3" s="383"/>
      <c r="B3" s="384" t="s">
        <v>13</v>
      </c>
      <c r="C3" s="385"/>
      <c r="D3" s="385"/>
      <c r="E3" s="386"/>
      <c r="F3" s="384" t="s">
        <v>14</v>
      </c>
      <c r="G3" s="385"/>
      <c r="H3" s="385"/>
      <c r="I3" s="385"/>
      <c r="J3" s="385"/>
      <c r="K3" s="385"/>
      <c r="L3" s="385"/>
      <c r="M3" s="385"/>
      <c r="N3" s="385"/>
      <c r="O3" s="385"/>
      <c r="P3" s="385"/>
      <c r="Q3" s="385"/>
      <c r="R3" s="385"/>
      <c r="S3" s="385"/>
      <c r="T3" s="385"/>
      <c r="U3" s="385"/>
      <c r="V3" s="385"/>
      <c r="W3" s="385"/>
      <c r="X3" s="385"/>
      <c r="Y3" s="385"/>
      <c r="Z3" s="385"/>
      <c r="AA3" s="385"/>
      <c r="AB3" s="386"/>
      <c r="AC3" s="42" t="s">
        <v>15</v>
      </c>
      <c r="AD3" s="311"/>
      <c r="AE3" s="313"/>
    </row>
    <row r="4" spans="1:33" s="43" customFormat="1" ht="21.75" customHeight="1" x14ac:dyDescent="0.25">
      <c r="A4" s="383"/>
      <c r="B4" s="387"/>
      <c r="C4" s="388"/>
      <c r="D4" s="388"/>
      <c r="E4" s="389"/>
      <c r="F4" s="387"/>
      <c r="G4" s="388"/>
      <c r="H4" s="388"/>
      <c r="I4" s="388"/>
      <c r="J4" s="388"/>
      <c r="K4" s="388"/>
      <c r="L4" s="388"/>
      <c r="M4" s="388"/>
      <c r="N4" s="388"/>
      <c r="O4" s="388"/>
      <c r="P4" s="388"/>
      <c r="Q4" s="388"/>
      <c r="R4" s="388"/>
      <c r="S4" s="388"/>
      <c r="T4" s="388"/>
      <c r="U4" s="388"/>
      <c r="V4" s="388"/>
      <c r="W4" s="388"/>
      <c r="X4" s="388"/>
      <c r="Y4" s="388"/>
      <c r="Z4" s="388"/>
      <c r="AA4" s="388"/>
      <c r="AB4" s="389"/>
      <c r="AC4" s="42" t="s">
        <v>19</v>
      </c>
      <c r="AD4" s="392">
        <v>43465</v>
      </c>
      <c r="AE4" s="313"/>
    </row>
    <row r="5" spans="1:33" ht="24.75" customHeight="1" x14ac:dyDescent="0.2">
      <c r="A5" s="405" t="s">
        <v>23</v>
      </c>
      <c r="B5" s="405"/>
      <c r="C5" s="406">
        <v>43585</v>
      </c>
      <c r="D5" s="407"/>
      <c r="E5" s="407"/>
      <c r="F5" s="407"/>
      <c r="G5" s="408"/>
      <c r="H5" s="409"/>
      <c r="I5" s="409"/>
      <c r="J5" s="409"/>
      <c r="K5" s="409"/>
      <c r="L5" s="409"/>
      <c r="M5" s="45" t="s">
        <v>24</v>
      </c>
      <c r="N5" s="410" t="s">
        <v>25</v>
      </c>
      <c r="O5" s="410"/>
      <c r="P5" s="410"/>
      <c r="Q5" s="410"/>
      <c r="R5" s="410"/>
      <c r="S5" s="46"/>
      <c r="T5" s="46"/>
      <c r="U5" s="107"/>
      <c r="V5" s="411" t="s">
        <v>26</v>
      </c>
      <c r="W5" s="412"/>
      <c r="X5" s="42"/>
      <c r="Y5" s="48" t="s">
        <v>27</v>
      </c>
      <c r="Z5" s="42" t="s">
        <v>28</v>
      </c>
      <c r="AA5" s="48" t="s">
        <v>29</v>
      </c>
      <c r="AB5" s="49"/>
      <c r="AC5" s="50" t="s">
        <v>30</v>
      </c>
      <c r="AD5" s="413"/>
      <c r="AE5" s="414"/>
    </row>
    <row r="6" spans="1:33" x14ac:dyDescent="0.2">
      <c r="A6" s="415" t="s">
        <v>32</v>
      </c>
      <c r="B6" s="415"/>
      <c r="C6" s="415"/>
      <c r="D6" s="415"/>
      <c r="E6" s="415"/>
      <c r="F6" s="415"/>
      <c r="G6" s="416" t="s">
        <v>33</v>
      </c>
      <c r="H6" s="417"/>
      <c r="I6" s="417"/>
      <c r="J6" s="417"/>
      <c r="K6" s="417"/>
      <c r="L6" s="417"/>
      <c r="M6" s="417"/>
      <c r="N6" s="417"/>
      <c r="O6" s="417"/>
      <c r="P6" s="417"/>
      <c r="Q6" s="417"/>
      <c r="R6" s="417"/>
      <c r="S6" s="417"/>
      <c r="T6" s="417"/>
      <c r="U6" s="417"/>
      <c r="V6" s="417"/>
      <c r="W6" s="417"/>
      <c r="X6" s="417"/>
      <c r="Y6" s="417"/>
      <c r="Z6" s="417"/>
      <c r="AA6" s="418"/>
      <c r="AB6" s="419" t="s">
        <v>34</v>
      </c>
      <c r="AC6" s="393" t="s">
        <v>35</v>
      </c>
      <c r="AD6" s="422"/>
      <c r="AE6" s="394"/>
      <c r="AF6" s="470" t="s">
        <v>454</v>
      </c>
      <c r="AG6" s="471"/>
    </row>
    <row r="7" spans="1:33" s="52" customFormat="1" ht="14.25" customHeight="1" x14ac:dyDescent="0.2">
      <c r="A7" s="425" t="s">
        <v>37</v>
      </c>
      <c r="B7" s="426" t="s">
        <v>38</v>
      </c>
      <c r="C7" s="425" t="s">
        <v>39</v>
      </c>
      <c r="D7" s="425" t="s">
        <v>4</v>
      </c>
      <c r="E7" s="425" t="s">
        <v>40</v>
      </c>
      <c r="F7" s="410" t="s">
        <v>41</v>
      </c>
      <c r="G7" s="430" t="s">
        <v>42</v>
      </c>
      <c r="H7" s="430"/>
      <c r="I7" s="430"/>
      <c r="J7" s="430"/>
      <c r="K7" s="430"/>
      <c r="L7" s="431" t="s">
        <v>43</v>
      </c>
      <c r="M7" s="434" t="s">
        <v>44</v>
      </c>
      <c r="N7" s="434"/>
      <c r="O7" s="434"/>
      <c r="P7" s="434"/>
      <c r="Q7" s="434"/>
      <c r="R7" s="434"/>
      <c r="S7" s="434"/>
      <c r="T7" s="434"/>
      <c r="U7" s="434"/>
      <c r="V7" s="434"/>
      <c r="W7" s="434"/>
      <c r="X7" s="434"/>
      <c r="Y7" s="434"/>
      <c r="Z7" s="434"/>
      <c r="AA7" s="434"/>
      <c r="AB7" s="420"/>
      <c r="AC7" s="395"/>
      <c r="AD7" s="423"/>
      <c r="AE7" s="396"/>
      <c r="AF7" s="472"/>
      <c r="AG7" s="473"/>
    </row>
    <row r="8" spans="1:33" s="52" customFormat="1" ht="20.25" customHeight="1" x14ac:dyDescent="0.2">
      <c r="A8" s="425"/>
      <c r="B8" s="427"/>
      <c r="C8" s="425"/>
      <c r="D8" s="425"/>
      <c r="E8" s="425"/>
      <c r="F8" s="410"/>
      <c r="G8" s="435" t="s">
        <v>45</v>
      </c>
      <c r="H8" s="435"/>
      <c r="I8" s="435"/>
      <c r="J8" s="435"/>
      <c r="K8" s="435"/>
      <c r="L8" s="432"/>
      <c r="M8" s="354" t="s">
        <v>46</v>
      </c>
      <c r="N8" s="354" t="s">
        <v>47</v>
      </c>
      <c r="O8" s="53"/>
      <c r="P8" s="54"/>
      <c r="Q8" s="54"/>
      <c r="R8" s="356" t="s">
        <v>48</v>
      </c>
      <c r="S8" s="55"/>
      <c r="T8" s="55"/>
      <c r="U8" s="358" t="s">
        <v>49</v>
      </c>
      <c r="V8" s="359"/>
      <c r="W8" s="360"/>
      <c r="X8" s="361" t="s">
        <v>50</v>
      </c>
      <c r="Y8" s="363" t="s">
        <v>51</v>
      </c>
      <c r="Z8" s="363"/>
      <c r="AA8" s="363"/>
      <c r="AB8" s="420"/>
      <c r="AC8" s="397"/>
      <c r="AD8" s="424"/>
      <c r="AE8" s="398"/>
      <c r="AF8" s="472"/>
      <c r="AG8" s="473"/>
    </row>
    <row r="9" spans="1:33" s="52" customFormat="1" ht="47.25" customHeight="1" x14ac:dyDescent="0.2">
      <c r="A9" s="426"/>
      <c r="B9" s="428"/>
      <c r="C9" s="426"/>
      <c r="D9" s="426"/>
      <c r="E9" s="426"/>
      <c r="F9" s="429"/>
      <c r="G9" s="56" t="s">
        <v>6</v>
      </c>
      <c r="H9" s="57" t="s">
        <v>52</v>
      </c>
      <c r="I9" s="56" t="s">
        <v>5</v>
      </c>
      <c r="J9" s="57" t="s">
        <v>53</v>
      </c>
      <c r="K9" s="58" t="s">
        <v>54</v>
      </c>
      <c r="L9" s="433"/>
      <c r="M9" s="355"/>
      <c r="N9" s="355"/>
      <c r="O9" s="59"/>
      <c r="P9" s="59"/>
      <c r="Q9" s="59"/>
      <c r="R9" s="357"/>
      <c r="S9" s="60"/>
      <c r="T9" s="60"/>
      <c r="U9" s="61" t="s">
        <v>6</v>
      </c>
      <c r="V9" s="62" t="s">
        <v>5</v>
      </c>
      <c r="W9" s="61" t="s">
        <v>54</v>
      </c>
      <c r="X9" s="362"/>
      <c r="Y9" s="63" t="s">
        <v>55</v>
      </c>
      <c r="Z9" s="64" t="s">
        <v>56</v>
      </c>
      <c r="AA9" s="64" t="s">
        <v>57</v>
      </c>
      <c r="AB9" s="421"/>
      <c r="AC9" s="65" t="s">
        <v>56</v>
      </c>
      <c r="AD9" s="65" t="s">
        <v>58</v>
      </c>
      <c r="AE9" s="66" t="s">
        <v>59</v>
      </c>
      <c r="AF9" s="474"/>
      <c r="AG9" s="475"/>
    </row>
    <row r="10" spans="1:33" ht="50.25" customHeight="1" x14ac:dyDescent="0.2">
      <c r="A10" s="448" t="s">
        <v>368</v>
      </c>
      <c r="B10" s="364" t="s">
        <v>369</v>
      </c>
      <c r="C10" s="374" t="s">
        <v>370</v>
      </c>
      <c r="D10" s="374" t="s">
        <v>20</v>
      </c>
      <c r="E10" s="300" t="s">
        <v>371</v>
      </c>
      <c r="F10" s="300" t="s">
        <v>372</v>
      </c>
      <c r="G10" s="381" t="s">
        <v>22</v>
      </c>
      <c r="H10" s="370" t="str">
        <f>IF(G10="(1) RARA VEZ","1", IF(G10="(2) IMPROBABLE","2",IF(G10="(3) POSIBLE","3",IF(G10="(4) PROBABLE","4",IF(G10="(5) CASI SEGURO","5","")))))</f>
        <v>3</v>
      </c>
      <c r="I10" s="303" t="s">
        <v>21</v>
      </c>
      <c r="J10" s="305" t="str">
        <f>IF(I10="(1) INSIGNIFICANTE","1",IF(I10="(2) MENOR","2",IF(I10="(3) MODERADO","3",IF(I10="(4) MAYOR","4",IF(I10="(5) CATASTRÓFICO","5","")))))</f>
        <v>3</v>
      </c>
      <c r="K10" s="277">
        <f>+H10*J10</f>
        <v>9</v>
      </c>
      <c r="L10" s="639" t="s">
        <v>373</v>
      </c>
      <c r="M10" s="67" t="s">
        <v>66</v>
      </c>
      <c r="N10" s="68" t="s">
        <v>9</v>
      </c>
      <c r="O10" s="69">
        <f>IF(N10="SÍ",15,"0")</f>
        <v>15</v>
      </c>
      <c r="P10" s="344">
        <f>SUM(O10:O16)</f>
        <v>85</v>
      </c>
      <c r="Q10" s="289">
        <f>IF(AND(P10&gt;=0,P10&lt;=50),0,IF(AND(P10&gt;50,P10&lt;=75),1,IF(AND(P10&gt;75,P10&lt;=100),2,"REVISAR")))</f>
        <v>2</v>
      </c>
      <c r="R10" s="287" t="s">
        <v>6</v>
      </c>
      <c r="S10" s="289">
        <f>IF(R10="PROBABILIDAD",H10-Q10,J10-Q10)</f>
        <v>1</v>
      </c>
      <c r="T10" s="350">
        <f>IF($S10&lt;=0,1,$S10)</f>
        <v>1</v>
      </c>
      <c r="U10" s="328" t="e">
        <f>IF(AND($R10="PROBABILIDAD",$T10=1),#REF!,IF(AND(R10="PROBABILIDAD",$T10=2),#REF!,IF(AND($R10="PROBABILIDAD",$T10=3),#REF!,IF(AND($R10="PROBABILIDAD",$T10=4),#REF!,IF(AND($R10="PROBABILIDAD",$T10=5),#REF!,$G10)))))</f>
        <v>#REF!</v>
      </c>
      <c r="V10" s="331" t="str">
        <f>IF(AND($R10="IMPACTO",$T10=1),#REF!,IF(AND(R10="IMPACTO",$T10=2),#REF!,IF(AND($R10="IMPACTO",$T10=3),#REF!,IF(AND($R10="IMPACTO",$T10=4),#REF!,IF(AND($R10="IMPACTO",$T10=5),#REF!,I10)))))</f>
        <v>(3) MODERADO</v>
      </c>
      <c r="W10" s="277">
        <f>IF(R10="PROBABILIDAD",T10*J10,T10*H10)</f>
        <v>3</v>
      </c>
      <c r="X10" s="314" t="s">
        <v>374</v>
      </c>
      <c r="Y10" s="586" t="s">
        <v>375</v>
      </c>
      <c r="Z10" s="639" t="s">
        <v>376</v>
      </c>
      <c r="AA10" s="639" t="s">
        <v>377</v>
      </c>
      <c r="AB10" s="338">
        <v>43585</v>
      </c>
      <c r="AC10" s="521" t="s">
        <v>378</v>
      </c>
      <c r="AD10" s="314" t="s">
        <v>379</v>
      </c>
      <c r="AE10" s="304" t="s">
        <v>380</v>
      </c>
      <c r="AF10" s="399" t="s">
        <v>470</v>
      </c>
      <c r="AG10" s="400"/>
    </row>
    <row r="11" spans="1:33" ht="48" customHeight="1" x14ac:dyDescent="0.2">
      <c r="A11" s="448"/>
      <c r="B11" s="365"/>
      <c r="C11" s="375"/>
      <c r="D11" s="375"/>
      <c r="E11" s="300"/>
      <c r="F11" s="270"/>
      <c r="G11" s="381"/>
      <c r="H11" s="317"/>
      <c r="I11" s="303"/>
      <c r="J11" s="305"/>
      <c r="K11" s="277"/>
      <c r="L11" s="640"/>
      <c r="M11" s="70" t="s">
        <v>73</v>
      </c>
      <c r="N11" s="68" t="s">
        <v>9</v>
      </c>
      <c r="O11" s="71">
        <f>IF(N11="SÍ",5,"0")</f>
        <v>5</v>
      </c>
      <c r="P11" s="345"/>
      <c r="Q11" s="290"/>
      <c r="R11" s="288"/>
      <c r="S11" s="290"/>
      <c r="T11" s="351"/>
      <c r="U11" s="329"/>
      <c r="V11" s="332"/>
      <c r="W11" s="277"/>
      <c r="X11" s="315"/>
      <c r="Y11" s="315"/>
      <c r="Z11" s="640"/>
      <c r="AA11" s="640"/>
      <c r="AB11" s="315"/>
      <c r="AC11" s="529"/>
      <c r="AD11" s="349"/>
      <c r="AE11" s="590"/>
      <c r="AF11" s="401"/>
      <c r="AG11" s="402"/>
    </row>
    <row r="12" spans="1:33" ht="49.5" customHeight="1" x14ac:dyDescent="0.2">
      <c r="A12" s="448"/>
      <c r="B12" s="365"/>
      <c r="C12" s="375"/>
      <c r="D12" s="375"/>
      <c r="E12" s="300"/>
      <c r="F12" s="270"/>
      <c r="G12" s="381"/>
      <c r="H12" s="317"/>
      <c r="I12" s="303"/>
      <c r="J12" s="305"/>
      <c r="K12" s="264"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640"/>
      <c r="M12" s="72" t="s">
        <v>74</v>
      </c>
      <c r="N12" s="68" t="s">
        <v>16</v>
      </c>
      <c r="O12" s="71" t="str">
        <f>IF(N12="SÍ",15,"0")</f>
        <v>0</v>
      </c>
      <c r="P12" s="345"/>
      <c r="Q12" s="290"/>
      <c r="R12" s="288"/>
      <c r="S12" s="290"/>
      <c r="T12" s="351"/>
      <c r="U12" s="329"/>
      <c r="V12" s="332"/>
      <c r="W12" s="264" t="e">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#REF!</v>
      </c>
      <c r="X12" s="315"/>
      <c r="Y12" s="315"/>
      <c r="Z12" s="640"/>
      <c r="AA12" s="640"/>
      <c r="AB12" s="315"/>
      <c r="AC12" s="529"/>
      <c r="AD12" s="349"/>
      <c r="AE12" s="590"/>
      <c r="AF12" s="401"/>
      <c r="AG12" s="402"/>
    </row>
    <row r="13" spans="1:33" ht="37.5" customHeight="1" x14ac:dyDescent="0.2">
      <c r="A13" s="448"/>
      <c r="B13" s="365"/>
      <c r="C13" s="375"/>
      <c r="D13" s="375"/>
      <c r="E13" s="300"/>
      <c r="F13" s="270"/>
      <c r="G13" s="381"/>
      <c r="H13" s="317"/>
      <c r="I13" s="303"/>
      <c r="J13" s="305"/>
      <c r="K13" s="264"/>
      <c r="L13" s="640"/>
      <c r="M13" s="72" t="s">
        <v>75</v>
      </c>
      <c r="N13" s="68" t="s">
        <v>9</v>
      </c>
      <c r="O13" s="71">
        <f>IF(N13="SÍ",10,"0")</f>
        <v>10</v>
      </c>
      <c r="P13" s="345"/>
      <c r="Q13" s="290"/>
      <c r="R13" s="288"/>
      <c r="S13" s="290"/>
      <c r="T13" s="351"/>
      <c r="U13" s="329"/>
      <c r="V13" s="332"/>
      <c r="W13" s="264"/>
      <c r="X13" s="315"/>
      <c r="Y13" s="315"/>
      <c r="Z13" s="640"/>
      <c r="AA13" s="640"/>
      <c r="AB13" s="315"/>
      <c r="AC13" s="529"/>
      <c r="AD13" s="349"/>
      <c r="AE13" s="590"/>
      <c r="AF13" s="401"/>
      <c r="AG13" s="402"/>
    </row>
    <row r="14" spans="1:33" ht="45" customHeight="1" x14ac:dyDescent="0.2">
      <c r="A14" s="448"/>
      <c r="B14" s="365"/>
      <c r="C14" s="375"/>
      <c r="D14" s="375"/>
      <c r="E14" s="300"/>
      <c r="F14" s="270"/>
      <c r="G14" s="381"/>
      <c r="H14" s="317"/>
      <c r="I14" s="303"/>
      <c r="J14" s="305"/>
      <c r="K14" s="264"/>
      <c r="L14" s="640"/>
      <c r="M14" s="70" t="s">
        <v>76</v>
      </c>
      <c r="N14" s="68" t="s">
        <v>9</v>
      </c>
      <c r="O14" s="71">
        <f>IF(N14="SÍ",15,"0")</f>
        <v>15</v>
      </c>
      <c r="P14" s="345"/>
      <c r="Q14" s="290"/>
      <c r="R14" s="288"/>
      <c r="S14" s="290"/>
      <c r="T14" s="351"/>
      <c r="U14" s="329"/>
      <c r="V14" s="332"/>
      <c r="W14" s="264"/>
      <c r="X14" s="315"/>
      <c r="Y14" s="315"/>
      <c r="Z14" s="640"/>
      <c r="AA14" s="640"/>
      <c r="AB14" s="315"/>
      <c r="AC14" s="529"/>
      <c r="AD14" s="349"/>
      <c r="AE14" s="590"/>
      <c r="AF14" s="401"/>
      <c r="AG14" s="402"/>
    </row>
    <row r="15" spans="1:33" ht="130.5" customHeight="1" x14ac:dyDescent="0.2">
      <c r="A15" s="448"/>
      <c r="B15" s="365"/>
      <c r="C15" s="375"/>
      <c r="D15" s="375"/>
      <c r="E15" s="300"/>
      <c r="F15" s="270"/>
      <c r="G15" s="381"/>
      <c r="H15" s="317"/>
      <c r="I15" s="303"/>
      <c r="J15" s="305"/>
      <c r="K15" s="264"/>
      <c r="L15" s="640"/>
      <c r="M15" s="70" t="s">
        <v>77</v>
      </c>
      <c r="N15" s="68" t="s">
        <v>9</v>
      </c>
      <c r="O15" s="71">
        <f>IF(N15="SÍ",10,"0")</f>
        <v>10</v>
      </c>
      <c r="P15" s="345"/>
      <c r="Q15" s="290"/>
      <c r="R15" s="288"/>
      <c r="S15" s="290"/>
      <c r="T15" s="351"/>
      <c r="U15" s="329"/>
      <c r="V15" s="332"/>
      <c r="W15" s="264"/>
      <c r="X15" s="315"/>
      <c r="Y15" s="315"/>
      <c r="Z15" s="640"/>
      <c r="AA15" s="640"/>
      <c r="AB15" s="315"/>
      <c r="AC15" s="529"/>
      <c r="AD15" s="349"/>
      <c r="AE15" s="590"/>
      <c r="AF15" s="401"/>
      <c r="AG15" s="402"/>
    </row>
    <row r="16" spans="1:33" ht="45.75" customHeight="1" x14ac:dyDescent="0.2">
      <c r="A16" s="364"/>
      <c r="B16" s="366"/>
      <c r="C16" s="376"/>
      <c r="D16" s="376"/>
      <c r="E16" s="322"/>
      <c r="F16" s="370"/>
      <c r="G16" s="341"/>
      <c r="H16" s="318"/>
      <c r="I16" s="304"/>
      <c r="J16" s="305"/>
      <c r="K16" s="327"/>
      <c r="L16" s="640"/>
      <c r="M16" s="73" t="s">
        <v>78</v>
      </c>
      <c r="N16" s="68" t="s">
        <v>9</v>
      </c>
      <c r="O16" s="71">
        <f>IF(N16="SÍ",30,"0")</f>
        <v>30</v>
      </c>
      <c r="P16" s="345"/>
      <c r="Q16" s="290"/>
      <c r="R16" s="288"/>
      <c r="S16" s="290"/>
      <c r="T16" s="351"/>
      <c r="U16" s="330"/>
      <c r="V16" s="333"/>
      <c r="W16" s="327"/>
      <c r="X16" s="315"/>
      <c r="Y16" s="315"/>
      <c r="Z16" s="640"/>
      <c r="AA16" s="640"/>
      <c r="AB16" s="315"/>
      <c r="AC16" s="529"/>
      <c r="AD16" s="349"/>
      <c r="AE16" s="590"/>
      <c r="AF16" s="403"/>
      <c r="AG16" s="404"/>
    </row>
    <row r="17" spans="1:33" ht="50.25" customHeight="1" x14ac:dyDescent="0.2">
      <c r="A17" s="448" t="s">
        <v>368</v>
      </c>
      <c r="B17" s="364" t="s">
        <v>369</v>
      </c>
      <c r="C17" s="374" t="s">
        <v>381</v>
      </c>
      <c r="D17" s="374" t="s">
        <v>20</v>
      </c>
      <c r="E17" s="300" t="s">
        <v>382</v>
      </c>
      <c r="F17" s="300" t="s">
        <v>383</v>
      </c>
      <c r="G17" s="381" t="s">
        <v>18</v>
      </c>
      <c r="H17" s="370" t="str">
        <f>IF(G17="(1) RARA VEZ","1", IF(G17="(2) IMPROBABLE","2",IF(G17="(3) POSIBLE","3",IF(G17="(4) PROBABLE","4",IF(G17="(5) CASI SEGURO","5","")))))</f>
        <v>2</v>
      </c>
      <c r="I17" s="303" t="s">
        <v>21</v>
      </c>
      <c r="J17" s="305" t="str">
        <f>IF(I17="(1) INSIGNIFICANTE","1",IF(I17="(2) MENOR","2",IF(I17="(3) MODERADO","3",IF(I17="(4) MAYOR","4",IF(I17="(5) CATASTRÓFICO","5","")))))</f>
        <v>3</v>
      </c>
      <c r="K17" s="277">
        <f>+H17*J17</f>
        <v>6</v>
      </c>
      <c r="L17" s="639" t="s">
        <v>384</v>
      </c>
      <c r="M17" s="67" t="s">
        <v>66</v>
      </c>
      <c r="N17" s="68" t="s">
        <v>9</v>
      </c>
      <c r="O17" s="69">
        <f>IF(N17="SÍ",15,"0")</f>
        <v>15</v>
      </c>
      <c r="P17" s="344">
        <f>SUM(O17:O23)</f>
        <v>70</v>
      </c>
      <c r="Q17" s="289">
        <f>IF(AND(P17&gt;=0,P17&lt;=50),0,IF(AND(P17&gt;50,P17&lt;=75),1,IF(AND(P17&gt;75,P17&lt;=100),2,"REVISAR")))</f>
        <v>1</v>
      </c>
      <c r="R17" s="287" t="s">
        <v>6</v>
      </c>
      <c r="S17" s="289">
        <f>IF(R17="PROBABILIDAD",H17-Q17,J17-Q17)</f>
        <v>1</v>
      </c>
      <c r="T17" s="350">
        <f>IF($S17&lt;=0,1,$S17)</f>
        <v>1</v>
      </c>
      <c r="U17" s="328" t="e">
        <f>IF(AND($R17="PROBABILIDAD",$T17=1),#REF!,IF(AND(R17="PROBABILIDAD",$T17=2),#REF!,IF(AND($R17="PROBABILIDAD",$T17=3),#REF!,IF(AND($R17="PROBABILIDAD",$T17=4),#REF!,IF(AND($R17="PROBABILIDAD",$T17=5),#REF!,$G17)))))</f>
        <v>#REF!</v>
      </c>
      <c r="V17" s="331" t="str">
        <f>IF(AND($R17="IMPACTO",$T17=1),#REF!,IF(AND(R17="IMPACTO",$T17=2),#REF!,IF(AND($R17="IMPACTO",$T17=3),#REF!,IF(AND($R17="IMPACTO",$T17=4),#REF!,IF(AND($R17="IMPACTO",$T17=5),#REF!,I17)))))</f>
        <v>(3) MODERADO</v>
      </c>
      <c r="W17" s="334">
        <f>IF(R17="PROBABILIDAD",T17*J17,T17*H17)</f>
        <v>3</v>
      </c>
      <c r="X17" s="314" t="s">
        <v>385</v>
      </c>
      <c r="Y17" s="586" t="s">
        <v>386</v>
      </c>
      <c r="Z17" s="314" t="s">
        <v>387</v>
      </c>
      <c r="AA17" s="639" t="s">
        <v>388</v>
      </c>
      <c r="AB17" s="338">
        <v>43585</v>
      </c>
      <c r="AC17" s="521" t="s">
        <v>389</v>
      </c>
      <c r="AD17" s="314" t="s">
        <v>379</v>
      </c>
      <c r="AE17" s="304" t="s">
        <v>390</v>
      </c>
      <c r="AF17" s="399" t="s">
        <v>471</v>
      </c>
      <c r="AG17" s="400"/>
    </row>
    <row r="18" spans="1:33" ht="48" customHeight="1" x14ac:dyDescent="0.2">
      <c r="A18" s="448"/>
      <c r="B18" s="365"/>
      <c r="C18" s="375"/>
      <c r="D18" s="375"/>
      <c r="E18" s="300"/>
      <c r="F18" s="270"/>
      <c r="G18" s="381"/>
      <c r="H18" s="317"/>
      <c r="I18" s="303"/>
      <c r="J18" s="305"/>
      <c r="K18" s="277"/>
      <c r="L18" s="640"/>
      <c r="M18" s="70" t="s">
        <v>73</v>
      </c>
      <c r="N18" s="68" t="s">
        <v>9</v>
      </c>
      <c r="O18" s="71">
        <f>IF(N18="SÍ",5,"0")</f>
        <v>5</v>
      </c>
      <c r="P18" s="345"/>
      <c r="Q18" s="290"/>
      <c r="R18" s="288"/>
      <c r="S18" s="290"/>
      <c r="T18" s="351"/>
      <c r="U18" s="329"/>
      <c r="V18" s="332"/>
      <c r="W18" s="277"/>
      <c r="X18" s="349"/>
      <c r="Y18" s="315"/>
      <c r="Z18" s="349"/>
      <c r="AA18" s="640"/>
      <c r="AB18" s="315"/>
      <c r="AC18" s="529"/>
      <c r="AD18" s="349"/>
      <c r="AE18" s="590"/>
      <c r="AF18" s="401"/>
      <c r="AG18" s="402"/>
    </row>
    <row r="19" spans="1:33" ht="33" customHeight="1" x14ac:dyDescent="0.2">
      <c r="A19" s="448"/>
      <c r="B19" s="365"/>
      <c r="C19" s="375"/>
      <c r="D19" s="375"/>
      <c r="E19" s="300"/>
      <c r="F19" s="270"/>
      <c r="G19" s="381"/>
      <c r="H19" s="317"/>
      <c r="I19" s="303"/>
      <c r="J19" s="305"/>
      <c r="K19" s="264"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MODERADA</v>
      </c>
      <c r="L19" s="640"/>
      <c r="M19" s="72" t="s">
        <v>74</v>
      </c>
      <c r="N19" s="68" t="s">
        <v>16</v>
      </c>
      <c r="O19" s="71" t="str">
        <f>IF(N19="SÍ",15,"0")</f>
        <v>0</v>
      </c>
      <c r="P19" s="345"/>
      <c r="Q19" s="290"/>
      <c r="R19" s="288"/>
      <c r="S19" s="290"/>
      <c r="T19" s="351"/>
      <c r="U19" s="329"/>
      <c r="V19" s="332"/>
      <c r="W19" s="264" t="e">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#REF!</v>
      </c>
      <c r="X19" s="349"/>
      <c r="Y19" s="315"/>
      <c r="Z19" s="349"/>
      <c r="AA19" s="640"/>
      <c r="AB19" s="315"/>
      <c r="AC19" s="529"/>
      <c r="AD19" s="349"/>
      <c r="AE19" s="590"/>
      <c r="AF19" s="401"/>
      <c r="AG19" s="402"/>
    </row>
    <row r="20" spans="1:33" ht="26.25" customHeight="1" x14ac:dyDescent="0.2">
      <c r="A20" s="448"/>
      <c r="B20" s="365"/>
      <c r="C20" s="375"/>
      <c r="D20" s="375"/>
      <c r="E20" s="300"/>
      <c r="F20" s="270"/>
      <c r="G20" s="381"/>
      <c r="H20" s="317"/>
      <c r="I20" s="303"/>
      <c r="J20" s="305"/>
      <c r="K20" s="264"/>
      <c r="L20" s="640"/>
      <c r="M20" s="72" t="s">
        <v>75</v>
      </c>
      <c r="N20" s="68" t="s">
        <v>9</v>
      </c>
      <c r="O20" s="71">
        <f>IF(N20="SÍ",10,"0")</f>
        <v>10</v>
      </c>
      <c r="P20" s="345"/>
      <c r="Q20" s="290"/>
      <c r="R20" s="288"/>
      <c r="S20" s="290"/>
      <c r="T20" s="351"/>
      <c r="U20" s="329"/>
      <c r="V20" s="332"/>
      <c r="W20" s="264"/>
      <c r="X20" s="349"/>
      <c r="Y20" s="315"/>
      <c r="Z20" s="349"/>
      <c r="AA20" s="640"/>
      <c r="AB20" s="315"/>
      <c r="AC20" s="529"/>
      <c r="AD20" s="349"/>
      <c r="AE20" s="590"/>
      <c r="AF20" s="401"/>
      <c r="AG20" s="402"/>
    </row>
    <row r="21" spans="1:33" ht="45" customHeight="1" x14ac:dyDescent="0.2">
      <c r="A21" s="448"/>
      <c r="B21" s="365"/>
      <c r="C21" s="375"/>
      <c r="D21" s="375"/>
      <c r="E21" s="300"/>
      <c r="F21" s="270"/>
      <c r="G21" s="381"/>
      <c r="H21" s="317"/>
      <c r="I21" s="303"/>
      <c r="J21" s="305"/>
      <c r="K21" s="264"/>
      <c r="L21" s="640"/>
      <c r="M21" s="70" t="s">
        <v>76</v>
      </c>
      <c r="N21" s="68" t="s">
        <v>16</v>
      </c>
      <c r="O21" s="71" t="str">
        <f>IF(N21="SÍ",15,"0")</f>
        <v>0</v>
      </c>
      <c r="P21" s="345"/>
      <c r="Q21" s="290"/>
      <c r="R21" s="288"/>
      <c r="S21" s="290"/>
      <c r="T21" s="351"/>
      <c r="U21" s="329"/>
      <c r="V21" s="332"/>
      <c r="W21" s="264"/>
      <c r="X21" s="349"/>
      <c r="Y21" s="315"/>
      <c r="Z21" s="349"/>
      <c r="AA21" s="640"/>
      <c r="AB21" s="315"/>
      <c r="AC21" s="529"/>
      <c r="AD21" s="349"/>
      <c r="AE21" s="590"/>
      <c r="AF21" s="401"/>
      <c r="AG21" s="402"/>
    </row>
    <row r="22" spans="1:33" ht="51" customHeight="1" x14ac:dyDescent="0.2">
      <c r="A22" s="448"/>
      <c r="B22" s="365"/>
      <c r="C22" s="375"/>
      <c r="D22" s="375"/>
      <c r="E22" s="300"/>
      <c r="F22" s="270"/>
      <c r="G22" s="381"/>
      <c r="H22" s="317"/>
      <c r="I22" s="303"/>
      <c r="J22" s="305"/>
      <c r="K22" s="264"/>
      <c r="L22" s="640"/>
      <c r="M22" s="70" t="s">
        <v>77</v>
      </c>
      <c r="N22" s="68" t="s">
        <v>9</v>
      </c>
      <c r="O22" s="71">
        <f>IF(N22="SÍ",10,"0")</f>
        <v>10</v>
      </c>
      <c r="P22" s="345"/>
      <c r="Q22" s="290"/>
      <c r="R22" s="288"/>
      <c r="S22" s="290"/>
      <c r="T22" s="351"/>
      <c r="U22" s="329"/>
      <c r="V22" s="332"/>
      <c r="W22" s="264"/>
      <c r="X22" s="349"/>
      <c r="Y22" s="315"/>
      <c r="Z22" s="349"/>
      <c r="AA22" s="640"/>
      <c r="AB22" s="315"/>
      <c r="AC22" s="529"/>
      <c r="AD22" s="349"/>
      <c r="AE22" s="590"/>
      <c r="AF22" s="401"/>
      <c r="AG22" s="402"/>
    </row>
    <row r="23" spans="1:33" ht="39.75" customHeight="1" x14ac:dyDescent="0.2">
      <c r="A23" s="364"/>
      <c r="B23" s="366"/>
      <c r="C23" s="376"/>
      <c r="D23" s="376"/>
      <c r="E23" s="322"/>
      <c r="F23" s="370"/>
      <c r="G23" s="341"/>
      <c r="H23" s="318"/>
      <c r="I23" s="304"/>
      <c r="J23" s="305"/>
      <c r="K23" s="327"/>
      <c r="L23" s="640"/>
      <c r="M23" s="73" t="s">
        <v>78</v>
      </c>
      <c r="N23" s="68" t="s">
        <v>9</v>
      </c>
      <c r="O23" s="71">
        <f>IF(N23="SÍ",30,"0")</f>
        <v>30</v>
      </c>
      <c r="P23" s="345"/>
      <c r="Q23" s="290"/>
      <c r="R23" s="288"/>
      <c r="S23" s="290"/>
      <c r="T23" s="351"/>
      <c r="U23" s="330"/>
      <c r="V23" s="333"/>
      <c r="W23" s="264"/>
      <c r="X23" s="349"/>
      <c r="Y23" s="315"/>
      <c r="Z23" s="349"/>
      <c r="AA23" s="640"/>
      <c r="AB23" s="315"/>
      <c r="AC23" s="529"/>
      <c r="AD23" s="349"/>
      <c r="AE23" s="590"/>
      <c r="AF23" s="403"/>
      <c r="AG23" s="404"/>
    </row>
    <row r="24" spans="1:33" ht="50.25" customHeight="1" x14ac:dyDescent="0.2">
      <c r="A24" s="448" t="s">
        <v>368</v>
      </c>
      <c r="B24" s="364" t="s">
        <v>369</v>
      </c>
      <c r="C24" s="367" t="s">
        <v>391</v>
      </c>
      <c r="D24" s="374" t="s">
        <v>20</v>
      </c>
      <c r="E24" s="300" t="s">
        <v>392</v>
      </c>
      <c r="F24" s="300" t="s">
        <v>393</v>
      </c>
      <c r="G24" s="381" t="s">
        <v>22</v>
      </c>
      <c r="H24" s="370" t="str">
        <f>IF(G24="(1) RARA VEZ","1", IF(G24="(2) IMPROBABLE","2",IF(G24="(3) POSIBLE","3",IF(G24="(4) PROBABLE","4",IF(G24="(5) CASI SEGURO","5","")))))</f>
        <v>3</v>
      </c>
      <c r="I24" s="303" t="s">
        <v>21</v>
      </c>
      <c r="J24" s="305" t="str">
        <f>IF(I24="(1) INSIGNIFICANTE","1",IF(I24="(2) MENOR","2",IF(I24="(3) MODERADO","3",IF(I24="(4) MAYOR","4",IF(I24="(5) CATASTRÓFICO","5","")))))</f>
        <v>3</v>
      </c>
      <c r="K24" s="277">
        <f>+H24*J24</f>
        <v>9</v>
      </c>
      <c r="L24" s="639" t="s">
        <v>394</v>
      </c>
      <c r="M24" s="67" t="s">
        <v>66</v>
      </c>
      <c r="N24" s="68" t="s">
        <v>9</v>
      </c>
      <c r="O24" s="69">
        <f>IF(N24="SÍ",15,"0")</f>
        <v>15</v>
      </c>
      <c r="P24" s="344">
        <f>SUM(O24:O30)</f>
        <v>70</v>
      </c>
      <c r="Q24" s="289">
        <f>IF(AND(P24&gt;=0,P24&lt;=50),0,IF(AND(P24&gt;50,P24&lt;=75),1,IF(AND(P24&gt;75,P24&lt;=100),2,"REVISAR")))</f>
        <v>1</v>
      </c>
      <c r="R24" s="287" t="s">
        <v>6</v>
      </c>
      <c r="S24" s="289">
        <f>IF(R24="PROBABILIDAD",H24-Q24,J24-Q24)</f>
        <v>2</v>
      </c>
      <c r="T24" s="350">
        <f>IF($S24&lt;=0,1,$S24)</f>
        <v>2</v>
      </c>
      <c r="U24" s="328" t="e">
        <f>IF(AND($R24="PROBABILIDAD",$T24=1),#REF!,IF(AND(R24="PROBABILIDAD",$T24=2),#REF!,IF(AND($R24="PROBABILIDAD",$T24=3),#REF!,IF(AND($R24="PROBABILIDAD",$T24=4),#REF!,IF(AND($R24="PROBABILIDAD",$T24=5),#REF!,$G24)))))</f>
        <v>#REF!</v>
      </c>
      <c r="V24" s="331" t="str">
        <f>IF(AND($R24="IMPACTO",$T24=1),#REF!,IF(AND(R24="IMPACTO",$T24=2),#REF!,IF(AND($R24="IMPACTO",$T24=3),#REF!,IF(AND($R24="IMPACTO",$T24=4),#REF!,IF(AND($R24="IMPACTO",$T24=5),#REF!,I24)))))</f>
        <v>(3) MODERADO</v>
      </c>
      <c r="W24" s="334">
        <f>IF(R24="PROBABILIDAD",T24*J24,T24*H24)</f>
        <v>6</v>
      </c>
      <c r="X24" s="314" t="s">
        <v>395</v>
      </c>
      <c r="Y24" s="586" t="s">
        <v>386</v>
      </c>
      <c r="Z24" s="314" t="s">
        <v>396</v>
      </c>
      <c r="AA24" s="314" t="s">
        <v>397</v>
      </c>
      <c r="AB24" s="338">
        <v>43585</v>
      </c>
      <c r="AC24" s="496" t="s">
        <v>398</v>
      </c>
      <c r="AD24" s="314" t="s">
        <v>379</v>
      </c>
      <c r="AE24" s="304" t="s">
        <v>399</v>
      </c>
      <c r="AF24" s="399" t="s">
        <v>472</v>
      </c>
      <c r="AG24" s="400"/>
    </row>
    <row r="25" spans="1:33" ht="48" customHeight="1" x14ac:dyDescent="0.2">
      <c r="A25" s="448"/>
      <c r="B25" s="365"/>
      <c r="C25" s="465"/>
      <c r="D25" s="375"/>
      <c r="E25" s="300"/>
      <c r="F25" s="270"/>
      <c r="G25" s="381"/>
      <c r="H25" s="317"/>
      <c r="I25" s="303"/>
      <c r="J25" s="305"/>
      <c r="K25" s="277"/>
      <c r="L25" s="640"/>
      <c r="M25" s="70" t="s">
        <v>73</v>
      </c>
      <c r="N25" s="68" t="s">
        <v>9</v>
      </c>
      <c r="O25" s="71">
        <f>IF(N25="SÍ",5,"0")</f>
        <v>5</v>
      </c>
      <c r="P25" s="345"/>
      <c r="Q25" s="290"/>
      <c r="R25" s="288"/>
      <c r="S25" s="290"/>
      <c r="T25" s="351"/>
      <c r="U25" s="329"/>
      <c r="V25" s="332"/>
      <c r="W25" s="277"/>
      <c r="X25" s="349"/>
      <c r="Y25" s="315"/>
      <c r="Z25" s="349"/>
      <c r="AA25" s="315"/>
      <c r="AB25" s="315"/>
      <c r="AC25" s="497"/>
      <c r="AD25" s="349"/>
      <c r="AE25" s="590"/>
      <c r="AF25" s="401"/>
      <c r="AG25" s="402"/>
    </row>
    <row r="26" spans="1:33" ht="33" customHeight="1" x14ac:dyDescent="0.2">
      <c r="A26" s="448"/>
      <c r="B26" s="365"/>
      <c r="C26" s="465"/>
      <c r="D26" s="375"/>
      <c r="E26" s="300"/>
      <c r="F26" s="270"/>
      <c r="G26" s="381"/>
      <c r="H26" s="317"/>
      <c r="I26" s="303"/>
      <c r="J26" s="305"/>
      <c r="K26" s="264"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ALTA</v>
      </c>
      <c r="L26" s="640"/>
      <c r="M26" s="72" t="s">
        <v>74</v>
      </c>
      <c r="N26" s="68" t="s">
        <v>16</v>
      </c>
      <c r="O26" s="71" t="str">
        <f>IF(N26="SÍ",15,"0")</f>
        <v>0</v>
      </c>
      <c r="P26" s="345"/>
      <c r="Q26" s="290"/>
      <c r="R26" s="288"/>
      <c r="S26" s="290"/>
      <c r="T26" s="351"/>
      <c r="U26" s="329"/>
      <c r="V26" s="332"/>
      <c r="W26" s="264" t="e">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#REF!</v>
      </c>
      <c r="X26" s="349"/>
      <c r="Y26" s="315"/>
      <c r="Z26" s="349"/>
      <c r="AA26" s="315"/>
      <c r="AB26" s="315"/>
      <c r="AC26" s="497"/>
      <c r="AD26" s="349"/>
      <c r="AE26" s="590"/>
      <c r="AF26" s="401"/>
      <c r="AG26" s="402"/>
    </row>
    <row r="27" spans="1:33" ht="26.25" customHeight="1" x14ac:dyDescent="0.2">
      <c r="A27" s="448"/>
      <c r="B27" s="365"/>
      <c r="C27" s="465"/>
      <c r="D27" s="375"/>
      <c r="E27" s="300"/>
      <c r="F27" s="270"/>
      <c r="G27" s="381"/>
      <c r="H27" s="317"/>
      <c r="I27" s="303"/>
      <c r="J27" s="305"/>
      <c r="K27" s="264"/>
      <c r="L27" s="640"/>
      <c r="M27" s="72" t="s">
        <v>75</v>
      </c>
      <c r="N27" s="68" t="s">
        <v>9</v>
      </c>
      <c r="O27" s="71">
        <f>IF(N27="SÍ",10,"0")</f>
        <v>10</v>
      </c>
      <c r="P27" s="345"/>
      <c r="Q27" s="290"/>
      <c r="R27" s="288"/>
      <c r="S27" s="290"/>
      <c r="T27" s="351"/>
      <c r="U27" s="329"/>
      <c r="V27" s="332"/>
      <c r="W27" s="264"/>
      <c r="X27" s="349"/>
      <c r="Y27" s="315"/>
      <c r="Z27" s="349"/>
      <c r="AA27" s="315"/>
      <c r="AB27" s="315"/>
      <c r="AC27" s="497"/>
      <c r="AD27" s="349"/>
      <c r="AE27" s="590"/>
      <c r="AF27" s="401"/>
      <c r="AG27" s="402"/>
    </row>
    <row r="28" spans="1:33" ht="45" customHeight="1" x14ac:dyDescent="0.2">
      <c r="A28" s="448"/>
      <c r="B28" s="365"/>
      <c r="C28" s="465"/>
      <c r="D28" s="375"/>
      <c r="E28" s="300"/>
      <c r="F28" s="270"/>
      <c r="G28" s="381"/>
      <c r="H28" s="317"/>
      <c r="I28" s="303"/>
      <c r="J28" s="305"/>
      <c r="K28" s="264"/>
      <c r="L28" s="640"/>
      <c r="M28" s="70" t="s">
        <v>76</v>
      </c>
      <c r="N28" s="68" t="s">
        <v>16</v>
      </c>
      <c r="O28" s="71" t="str">
        <f>IF(N28="SÍ",15,"0")</f>
        <v>0</v>
      </c>
      <c r="P28" s="345"/>
      <c r="Q28" s="290"/>
      <c r="R28" s="288"/>
      <c r="S28" s="290"/>
      <c r="T28" s="351"/>
      <c r="U28" s="329"/>
      <c r="V28" s="332"/>
      <c r="W28" s="264"/>
      <c r="X28" s="349"/>
      <c r="Y28" s="315"/>
      <c r="Z28" s="349"/>
      <c r="AA28" s="315"/>
      <c r="AB28" s="315"/>
      <c r="AC28" s="497"/>
      <c r="AD28" s="349"/>
      <c r="AE28" s="590"/>
      <c r="AF28" s="401"/>
      <c r="AG28" s="402"/>
    </row>
    <row r="29" spans="1:33" ht="51" customHeight="1" x14ac:dyDescent="0.2">
      <c r="A29" s="448"/>
      <c r="B29" s="365"/>
      <c r="C29" s="465"/>
      <c r="D29" s="375"/>
      <c r="E29" s="300"/>
      <c r="F29" s="270"/>
      <c r="G29" s="381"/>
      <c r="H29" s="317"/>
      <c r="I29" s="303"/>
      <c r="J29" s="305"/>
      <c r="K29" s="264"/>
      <c r="L29" s="640"/>
      <c r="M29" s="70" t="s">
        <v>77</v>
      </c>
      <c r="N29" s="68" t="s">
        <v>9</v>
      </c>
      <c r="O29" s="71">
        <f>IF(N29="SÍ",10,"0")</f>
        <v>10</v>
      </c>
      <c r="P29" s="345"/>
      <c r="Q29" s="290"/>
      <c r="R29" s="288"/>
      <c r="S29" s="290"/>
      <c r="T29" s="351"/>
      <c r="U29" s="329"/>
      <c r="V29" s="332"/>
      <c r="W29" s="264"/>
      <c r="X29" s="349"/>
      <c r="Y29" s="315"/>
      <c r="Z29" s="349"/>
      <c r="AA29" s="315"/>
      <c r="AB29" s="315"/>
      <c r="AC29" s="497"/>
      <c r="AD29" s="349"/>
      <c r="AE29" s="590"/>
      <c r="AF29" s="401"/>
      <c r="AG29" s="402"/>
    </row>
    <row r="30" spans="1:33" ht="39.75" customHeight="1" x14ac:dyDescent="0.2">
      <c r="A30" s="364"/>
      <c r="B30" s="366"/>
      <c r="C30" s="684"/>
      <c r="D30" s="376"/>
      <c r="E30" s="322"/>
      <c r="F30" s="370"/>
      <c r="G30" s="341"/>
      <c r="H30" s="318"/>
      <c r="I30" s="304"/>
      <c r="J30" s="305"/>
      <c r="K30" s="327"/>
      <c r="L30" s="640"/>
      <c r="M30" s="73" t="s">
        <v>78</v>
      </c>
      <c r="N30" s="68" t="s">
        <v>9</v>
      </c>
      <c r="O30" s="71">
        <f>IF(N30="SÍ",30,"0")</f>
        <v>30</v>
      </c>
      <c r="P30" s="345"/>
      <c r="Q30" s="290"/>
      <c r="R30" s="288"/>
      <c r="S30" s="290"/>
      <c r="T30" s="351"/>
      <c r="U30" s="330"/>
      <c r="V30" s="333"/>
      <c r="W30" s="264"/>
      <c r="X30" s="349"/>
      <c r="Y30" s="315"/>
      <c r="Z30" s="349"/>
      <c r="AA30" s="315"/>
      <c r="AB30" s="315"/>
      <c r="AC30" s="497"/>
      <c r="AD30" s="349"/>
      <c r="AE30" s="590"/>
      <c r="AF30" s="403"/>
      <c r="AG30" s="404"/>
    </row>
    <row r="31" spans="1:33" ht="50.25" customHeight="1" x14ac:dyDescent="0.2">
      <c r="A31" s="448" t="s">
        <v>368</v>
      </c>
      <c r="B31" s="364" t="s">
        <v>369</v>
      </c>
      <c r="C31" s="374" t="s">
        <v>400</v>
      </c>
      <c r="D31" s="374" t="s">
        <v>20</v>
      </c>
      <c r="E31" s="303" t="s">
        <v>401</v>
      </c>
      <c r="F31" s="300" t="s">
        <v>402</v>
      </c>
      <c r="G31" s="381" t="s">
        <v>12</v>
      </c>
      <c r="H31" s="370" t="str">
        <f>IF(G31="(1) RARA VEZ","1", IF(G31="(2) IMPROBABLE","2",IF(G31="(3) POSIBLE","3",IF(G31="(4) PROBABLE","4",IF(G31="(5) CASI SEGURO","5","")))))</f>
        <v>1</v>
      </c>
      <c r="I31" s="303" t="s">
        <v>21</v>
      </c>
      <c r="J31" s="305" t="str">
        <f>IF(I31="(1) INSIGNIFICANTE","1",IF(I31="(2) MENOR","2",IF(I31="(3) MODERADO","3",IF(I31="(4) MAYOR","4",IF(I31="(5) CATASTRÓFICO","5","")))))</f>
        <v>3</v>
      </c>
      <c r="K31" s="277">
        <f>+H31*J31</f>
        <v>3</v>
      </c>
      <c r="L31" s="639" t="s">
        <v>373</v>
      </c>
      <c r="M31" s="67" t="s">
        <v>66</v>
      </c>
      <c r="N31" s="68" t="s">
        <v>9</v>
      </c>
      <c r="O31" s="69">
        <f>IF(N31="SÍ",15,"0")</f>
        <v>15</v>
      </c>
      <c r="P31" s="344">
        <f>SUM(O31:O37)</f>
        <v>70</v>
      </c>
      <c r="Q31" s="289">
        <f>IF(AND(P31&gt;=0,P31&lt;=50),0,IF(AND(P31&gt;50,P31&lt;=75),1,IF(AND(P31&gt;75,P31&lt;=100),2,"REVISAR")))</f>
        <v>1</v>
      </c>
      <c r="R31" s="287" t="s">
        <v>6</v>
      </c>
      <c r="S31" s="289">
        <f>IF(R31="PROBABILIDAD",H31-Q31,J31-Q31)</f>
        <v>0</v>
      </c>
      <c r="T31" s="350">
        <f>IF($S31&lt;=0,1,$S31)</f>
        <v>1</v>
      </c>
      <c r="U31" s="328" t="e">
        <f>IF(AND($R31="PROBABILIDAD",$T31=1),#REF!,IF(AND(R31="PROBABILIDAD",$T31=2),#REF!,IF(AND($R31="PROBABILIDAD",$T31=3),#REF!,IF(AND($R31="PROBABILIDAD",$T31=4),#REF!,IF(AND($R31="PROBABILIDAD",$T31=5),#REF!,$G31)))))</f>
        <v>#REF!</v>
      </c>
      <c r="V31" s="331" t="str">
        <f>IF(AND($R31="IMPACTO",$T31=1),#REF!,IF(AND(R31="IMPACTO",$T31=2),#REF!,IF(AND($R31="IMPACTO",$T31=3),#REF!,IF(AND($R31="IMPACTO",$T31=4),#REF!,IF(AND($R31="IMPACTO",$T31=5),#REF!,I31)))))</f>
        <v>(3) MODERADO</v>
      </c>
      <c r="W31" s="334">
        <f xml:space="preserve"> IF(R31="PROBABILIDAD",T31*J31,T31*H31)</f>
        <v>3</v>
      </c>
      <c r="X31" s="314" t="s">
        <v>403</v>
      </c>
      <c r="Y31" s="586" t="s">
        <v>386</v>
      </c>
      <c r="Z31" s="639" t="s">
        <v>404</v>
      </c>
      <c r="AA31" s="639" t="s">
        <v>405</v>
      </c>
      <c r="AB31" s="338">
        <v>43585</v>
      </c>
      <c r="AC31" s="496" t="s">
        <v>406</v>
      </c>
      <c r="AD31" s="314" t="s">
        <v>379</v>
      </c>
      <c r="AE31" s="304" t="s">
        <v>407</v>
      </c>
      <c r="AF31" s="399" t="s">
        <v>473</v>
      </c>
      <c r="AG31" s="400"/>
    </row>
    <row r="32" spans="1:33" ht="48" customHeight="1" x14ac:dyDescent="0.2">
      <c r="A32" s="448"/>
      <c r="B32" s="365"/>
      <c r="C32" s="375"/>
      <c r="D32" s="375"/>
      <c r="E32" s="303"/>
      <c r="F32" s="270"/>
      <c r="G32" s="381"/>
      <c r="H32" s="317"/>
      <c r="I32" s="303"/>
      <c r="J32" s="305"/>
      <c r="K32" s="277"/>
      <c r="L32" s="640"/>
      <c r="M32" s="70" t="s">
        <v>73</v>
      </c>
      <c r="N32" s="68" t="s">
        <v>9</v>
      </c>
      <c r="O32" s="71">
        <f>IF(N32="SÍ",5,"0")</f>
        <v>5</v>
      </c>
      <c r="P32" s="345"/>
      <c r="Q32" s="290"/>
      <c r="R32" s="288"/>
      <c r="S32" s="290"/>
      <c r="T32" s="351"/>
      <c r="U32" s="329"/>
      <c r="V32" s="332"/>
      <c r="W32" s="277"/>
      <c r="X32" s="349"/>
      <c r="Y32" s="315"/>
      <c r="Z32" s="683"/>
      <c r="AA32" s="683"/>
      <c r="AB32" s="315"/>
      <c r="AC32" s="497"/>
      <c r="AD32" s="349"/>
      <c r="AE32" s="590"/>
      <c r="AF32" s="401"/>
      <c r="AG32" s="402"/>
    </row>
    <row r="33" spans="1:33" ht="33" customHeight="1" x14ac:dyDescent="0.2">
      <c r="A33" s="448"/>
      <c r="B33" s="365"/>
      <c r="C33" s="375"/>
      <c r="D33" s="375"/>
      <c r="E33" s="303"/>
      <c r="F33" s="270"/>
      <c r="G33" s="381"/>
      <c r="H33" s="317"/>
      <c r="I33" s="303"/>
      <c r="J33" s="305"/>
      <c r="K33" s="264"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MODERADA</v>
      </c>
      <c r="L33" s="640"/>
      <c r="M33" s="72" t="s">
        <v>74</v>
      </c>
      <c r="N33" s="68" t="s">
        <v>16</v>
      </c>
      <c r="O33" s="71" t="str">
        <f>IF(N33="SÍ",15,"0")</f>
        <v>0</v>
      </c>
      <c r="P33" s="345"/>
      <c r="Q33" s="290"/>
      <c r="R33" s="288"/>
      <c r="S33" s="290"/>
      <c r="T33" s="351"/>
      <c r="U33" s="329"/>
      <c r="V33" s="332"/>
      <c r="W33" s="264" t="e">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#REF!</v>
      </c>
      <c r="X33" s="349"/>
      <c r="Y33" s="315"/>
      <c r="Z33" s="683"/>
      <c r="AA33" s="683"/>
      <c r="AB33" s="315"/>
      <c r="AC33" s="497"/>
      <c r="AD33" s="349"/>
      <c r="AE33" s="590"/>
      <c r="AF33" s="401"/>
      <c r="AG33" s="402"/>
    </row>
    <row r="34" spans="1:33" ht="26.25" customHeight="1" x14ac:dyDescent="0.2">
      <c r="A34" s="448"/>
      <c r="B34" s="365"/>
      <c r="C34" s="375"/>
      <c r="D34" s="375"/>
      <c r="E34" s="303"/>
      <c r="F34" s="270"/>
      <c r="G34" s="381"/>
      <c r="H34" s="317"/>
      <c r="I34" s="303"/>
      <c r="J34" s="305"/>
      <c r="K34" s="264"/>
      <c r="L34" s="640"/>
      <c r="M34" s="72" t="s">
        <v>75</v>
      </c>
      <c r="N34" s="68" t="s">
        <v>9</v>
      </c>
      <c r="O34" s="71">
        <f>IF(N34="SÍ",10,"0")</f>
        <v>10</v>
      </c>
      <c r="P34" s="345"/>
      <c r="Q34" s="290"/>
      <c r="R34" s="288"/>
      <c r="S34" s="290"/>
      <c r="T34" s="351"/>
      <c r="U34" s="329"/>
      <c r="V34" s="332"/>
      <c r="W34" s="264"/>
      <c r="X34" s="349"/>
      <c r="Y34" s="315"/>
      <c r="Z34" s="683"/>
      <c r="AA34" s="683"/>
      <c r="AB34" s="315"/>
      <c r="AC34" s="497"/>
      <c r="AD34" s="349"/>
      <c r="AE34" s="590"/>
      <c r="AF34" s="401"/>
      <c r="AG34" s="402"/>
    </row>
    <row r="35" spans="1:33" ht="45" customHeight="1" x14ac:dyDescent="0.2">
      <c r="A35" s="448"/>
      <c r="B35" s="365"/>
      <c r="C35" s="375"/>
      <c r="D35" s="375"/>
      <c r="E35" s="303"/>
      <c r="F35" s="270"/>
      <c r="G35" s="381"/>
      <c r="H35" s="317"/>
      <c r="I35" s="303"/>
      <c r="J35" s="305"/>
      <c r="K35" s="264"/>
      <c r="L35" s="640"/>
      <c r="M35" s="70" t="s">
        <v>76</v>
      </c>
      <c r="N35" s="68" t="s">
        <v>16</v>
      </c>
      <c r="O35" s="71" t="str">
        <f>IF(N35="SÍ",15,"0")</f>
        <v>0</v>
      </c>
      <c r="P35" s="345"/>
      <c r="Q35" s="290"/>
      <c r="R35" s="288"/>
      <c r="S35" s="290"/>
      <c r="T35" s="351"/>
      <c r="U35" s="329"/>
      <c r="V35" s="332"/>
      <c r="W35" s="264"/>
      <c r="X35" s="349"/>
      <c r="Y35" s="315"/>
      <c r="Z35" s="683"/>
      <c r="AA35" s="683"/>
      <c r="AB35" s="315"/>
      <c r="AC35" s="497"/>
      <c r="AD35" s="349"/>
      <c r="AE35" s="590"/>
      <c r="AF35" s="401"/>
      <c r="AG35" s="402"/>
    </row>
    <row r="36" spans="1:33" ht="51" customHeight="1" x14ac:dyDescent="0.2">
      <c r="A36" s="448"/>
      <c r="B36" s="365"/>
      <c r="C36" s="375"/>
      <c r="D36" s="375"/>
      <c r="E36" s="303"/>
      <c r="F36" s="270"/>
      <c r="G36" s="381"/>
      <c r="H36" s="317"/>
      <c r="I36" s="303"/>
      <c r="J36" s="305"/>
      <c r="K36" s="264"/>
      <c r="L36" s="640"/>
      <c r="M36" s="70" t="s">
        <v>77</v>
      </c>
      <c r="N36" s="68" t="s">
        <v>9</v>
      </c>
      <c r="O36" s="71">
        <f>IF(N36="SÍ",10,"0")</f>
        <v>10</v>
      </c>
      <c r="P36" s="345"/>
      <c r="Q36" s="290"/>
      <c r="R36" s="288"/>
      <c r="S36" s="290"/>
      <c r="T36" s="351"/>
      <c r="U36" s="329"/>
      <c r="V36" s="332"/>
      <c r="W36" s="264"/>
      <c r="X36" s="349"/>
      <c r="Y36" s="315"/>
      <c r="Z36" s="683"/>
      <c r="AA36" s="683"/>
      <c r="AB36" s="315"/>
      <c r="AC36" s="497"/>
      <c r="AD36" s="349"/>
      <c r="AE36" s="590"/>
      <c r="AF36" s="401"/>
      <c r="AG36" s="402"/>
    </row>
    <row r="37" spans="1:33" ht="39.75" customHeight="1" x14ac:dyDescent="0.2">
      <c r="A37" s="364"/>
      <c r="B37" s="366"/>
      <c r="C37" s="376"/>
      <c r="D37" s="376"/>
      <c r="E37" s="304"/>
      <c r="F37" s="370"/>
      <c r="G37" s="341"/>
      <c r="H37" s="318"/>
      <c r="I37" s="304"/>
      <c r="J37" s="305"/>
      <c r="K37" s="327"/>
      <c r="L37" s="640"/>
      <c r="M37" s="73" t="s">
        <v>78</v>
      </c>
      <c r="N37" s="68" t="s">
        <v>9</v>
      </c>
      <c r="O37" s="71">
        <f>IF(N37="SÍ",30,"0")</f>
        <v>30</v>
      </c>
      <c r="P37" s="345"/>
      <c r="Q37" s="290"/>
      <c r="R37" s="288"/>
      <c r="S37" s="290"/>
      <c r="T37" s="351"/>
      <c r="U37" s="330"/>
      <c r="V37" s="333"/>
      <c r="W37" s="264"/>
      <c r="X37" s="349"/>
      <c r="Y37" s="315"/>
      <c r="Z37" s="683"/>
      <c r="AA37" s="683"/>
      <c r="AB37" s="315"/>
      <c r="AC37" s="497"/>
      <c r="AD37" s="349"/>
      <c r="AE37" s="590"/>
      <c r="AF37" s="403"/>
      <c r="AG37" s="404"/>
    </row>
    <row r="38" spans="1:33" ht="32.25" customHeight="1" x14ac:dyDescent="0.2">
      <c r="A38" s="306" t="s">
        <v>118</v>
      </c>
      <c r="B38" s="306"/>
      <c r="C38" s="306"/>
      <c r="D38" s="306"/>
      <c r="E38" s="306"/>
      <c r="F38" s="306"/>
      <c r="G38" s="306"/>
      <c r="H38" s="306"/>
      <c r="I38" s="306"/>
      <c r="J38" s="306"/>
      <c r="K38" s="306"/>
      <c r="L38" s="306"/>
      <c r="M38" s="306"/>
      <c r="N38" s="306"/>
      <c r="O38" s="306"/>
      <c r="P38" s="306"/>
      <c r="Q38" s="306"/>
      <c r="R38" s="306"/>
      <c r="S38" s="306"/>
      <c r="T38" s="306"/>
      <c r="U38" s="306"/>
      <c r="V38" s="306"/>
      <c r="W38" s="306"/>
      <c r="X38" s="306"/>
      <c r="Y38" s="306"/>
      <c r="Z38" s="306"/>
      <c r="AA38" s="306"/>
      <c r="AB38" s="306"/>
      <c r="AC38" s="306"/>
      <c r="AD38" s="306"/>
      <c r="AE38" s="306"/>
    </row>
    <row r="39" spans="1:33" ht="21.75" customHeight="1" x14ac:dyDescent="0.2">
      <c r="A39" s="307" t="s">
        <v>408</v>
      </c>
      <c r="B39" s="307"/>
      <c r="C39" s="308"/>
      <c r="D39" s="308"/>
      <c r="E39" s="308"/>
      <c r="F39" s="308"/>
      <c r="G39" s="308"/>
      <c r="H39" s="308"/>
      <c r="I39" s="308"/>
      <c r="J39" s="308"/>
      <c r="K39" s="308"/>
      <c r="L39" s="308"/>
      <c r="M39" s="308"/>
      <c r="N39" s="308"/>
      <c r="O39" s="308"/>
      <c r="P39" s="308"/>
      <c r="Q39" s="308"/>
      <c r="R39" s="308"/>
      <c r="S39" s="308"/>
      <c r="T39" s="308"/>
      <c r="U39" s="308"/>
      <c r="V39" s="308"/>
      <c r="W39" s="308"/>
      <c r="X39" s="308"/>
      <c r="Y39" s="308"/>
      <c r="Z39" s="308"/>
      <c r="AA39" s="308"/>
      <c r="AB39" s="308"/>
      <c r="AC39" s="308"/>
      <c r="AD39" s="308"/>
      <c r="AE39" s="308"/>
    </row>
    <row r="40" spans="1:33" ht="27.75" customHeight="1" x14ac:dyDescent="0.2">
      <c r="A40" s="309" t="s">
        <v>120</v>
      </c>
      <c r="B40" s="309"/>
      <c r="C40" s="309" t="s">
        <v>121</v>
      </c>
      <c r="D40" s="309"/>
      <c r="E40" s="309"/>
      <c r="F40" s="309"/>
      <c r="G40" s="309"/>
      <c r="H40" s="309"/>
      <c r="I40" s="309"/>
      <c r="J40" s="309"/>
      <c r="K40" s="309"/>
      <c r="L40" s="309"/>
      <c r="M40" s="309"/>
      <c r="N40" s="309"/>
      <c r="O40" s="309"/>
      <c r="P40" s="309"/>
      <c r="Q40" s="309"/>
      <c r="R40" s="309"/>
      <c r="S40" s="309"/>
      <c r="T40" s="309"/>
      <c r="U40" s="309"/>
      <c r="V40" s="309"/>
      <c r="W40" s="309"/>
      <c r="X40" s="309"/>
      <c r="Y40" s="309"/>
      <c r="Z40" s="310" t="s">
        <v>122</v>
      </c>
      <c r="AA40" s="310"/>
      <c r="AB40" s="310"/>
      <c r="AC40" s="311" t="s">
        <v>123</v>
      </c>
      <c r="AD40" s="312"/>
      <c r="AE40" s="313"/>
    </row>
    <row r="41" spans="1:33" s="74" customFormat="1" ht="27.75" customHeight="1" x14ac:dyDescent="0.25">
      <c r="A41" s="672">
        <v>1</v>
      </c>
      <c r="B41" s="673"/>
      <c r="C41" s="682" t="s">
        <v>409</v>
      </c>
      <c r="D41" s="682"/>
      <c r="E41" s="682"/>
      <c r="F41" s="682"/>
      <c r="G41" s="682"/>
      <c r="H41" s="682"/>
      <c r="I41" s="682"/>
      <c r="J41" s="682"/>
      <c r="K41" s="682"/>
      <c r="L41" s="682"/>
      <c r="M41" s="682"/>
      <c r="N41" s="682"/>
      <c r="O41" s="682"/>
      <c r="P41" s="682"/>
      <c r="Q41" s="682"/>
      <c r="R41" s="682"/>
      <c r="S41" s="682"/>
      <c r="T41" s="682"/>
      <c r="U41" s="682"/>
      <c r="V41" s="682"/>
      <c r="W41" s="682"/>
      <c r="X41" s="682"/>
      <c r="Y41" s="682"/>
      <c r="Z41" s="674">
        <v>43495</v>
      </c>
      <c r="AA41" s="675"/>
      <c r="AB41" s="676"/>
      <c r="AC41" s="677" t="s">
        <v>410</v>
      </c>
      <c r="AD41" s="677"/>
      <c r="AE41" s="677"/>
    </row>
    <row r="42" spans="1:33" s="74" customFormat="1" ht="27.75" customHeight="1" x14ac:dyDescent="0.25">
      <c r="A42" s="672">
        <v>2</v>
      </c>
      <c r="B42" s="673"/>
      <c r="C42" s="682" t="s">
        <v>411</v>
      </c>
      <c r="D42" s="682"/>
      <c r="E42" s="682"/>
      <c r="F42" s="682"/>
      <c r="G42" s="682"/>
      <c r="H42" s="682"/>
      <c r="I42" s="682"/>
      <c r="J42" s="682"/>
      <c r="K42" s="682"/>
      <c r="L42" s="682"/>
      <c r="M42" s="682"/>
      <c r="N42" s="682"/>
      <c r="O42" s="682"/>
      <c r="P42" s="682"/>
      <c r="Q42" s="682"/>
      <c r="R42" s="682"/>
      <c r="S42" s="682"/>
      <c r="T42" s="682"/>
      <c r="U42" s="682"/>
      <c r="V42" s="682"/>
      <c r="W42" s="682"/>
      <c r="X42" s="682"/>
      <c r="Y42" s="682"/>
      <c r="Z42" s="674"/>
      <c r="AA42" s="675"/>
      <c r="AB42" s="676"/>
      <c r="AC42" s="677" t="s">
        <v>412</v>
      </c>
      <c r="AD42" s="677"/>
      <c r="AE42" s="677"/>
    </row>
    <row r="43" spans="1:33" s="74" customFormat="1" ht="27.75" customHeight="1" x14ac:dyDescent="0.25">
      <c r="A43" s="672">
        <v>3</v>
      </c>
      <c r="B43" s="673"/>
      <c r="C43" s="503" t="s">
        <v>363</v>
      </c>
      <c r="D43" s="503"/>
      <c r="E43" s="503"/>
      <c r="F43" s="503"/>
      <c r="G43" s="503"/>
      <c r="H43" s="503"/>
      <c r="I43" s="503"/>
      <c r="J43" s="503"/>
      <c r="K43" s="503"/>
      <c r="L43" s="503"/>
      <c r="M43" s="503"/>
      <c r="N43" s="503"/>
      <c r="O43" s="503"/>
      <c r="P43" s="503"/>
      <c r="Q43" s="503"/>
      <c r="R43" s="503"/>
      <c r="S43" s="503"/>
      <c r="T43" s="503"/>
      <c r="U43" s="503"/>
      <c r="V43" s="503"/>
      <c r="W43" s="503"/>
      <c r="X43" s="503"/>
      <c r="Y43" s="503"/>
      <c r="Z43" s="674">
        <v>43585</v>
      </c>
      <c r="AA43" s="675"/>
      <c r="AB43" s="676"/>
      <c r="AC43" s="677" t="s">
        <v>412</v>
      </c>
      <c r="AD43" s="677"/>
      <c r="AE43" s="677"/>
    </row>
    <row r="44" spans="1:33" s="74" customFormat="1" ht="27.75" customHeight="1" x14ac:dyDescent="0.2">
      <c r="A44" s="678"/>
      <c r="B44" s="679"/>
      <c r="C44" s="619"/>
      <c r="D44" s="680"/>
      <c r="E44" s="680"/>
      <c r="F44" s="680"/>
      <c r="G44" s="680"/>
      <c r="H44" s="680"/>
      <c r="I44" s="680"/>
      <c r="J44" s="680"/>
      <c r="K44" s="680"/>
      <c r="L44" s="680"/>
      <c r="M44" s="680"/>
      <c r="N44" s="680"/>
      <c r="O44" s="680"/>
      <c r="P44" s="680"/>
      <c r="Q44" s="680"/>
      <c r="R44" s="680"/>
      <c r="S44" s="680"/>
      <c r="T44" s="680"/>
      <c r="U44" s="680"/>
      <c r="V44" s="680"/>
      <c r="W44" s="680"/>
      <c r="X44" s="680"/>
      <c r="Y44" s="681"/>
    </row>
    <row r="45" spans="1:33" ht="15" customHeight="1" x14ac:dyDescent="0.2">
      <c r="A45" s="445" t="s">
        <v>128</v>
      </c>
      <c r="B45" s="446"/>
      <c r="C45" s="446"/>
      <c r="D45" s="446"/>
      <c r="E45" s="446"/>
      <c r="F45" s="446"/>
      <c r="G45" s="446"/>
      <c r="H45" s="446"/>
      <c r="I45" s="446"/>
      <c r="J45" s="446"/>
      <c r="K45" s="446"/>
      <c r="L45" s="446"/>
      <c r="M45" s="446"/>
      <c r="N45" s="446"/>
      <c r="O45" s="446"/>
      <c r="P45" s="446"/>
      <c r="Q45" s="446"/>
      <c r="R45" s="446"/>
      <c r="S45" s="446"/>
      <c r="T45" s="446"/>
      <c r="U45" s="446"/>
      <c r="V45" s="446"/>
      <c r="W45" s="446"/>
      <c r="X45" s="446"/>
      <c r="Y45" s="446"/>
      <c r="Z45" s="446"/>
      <c r="AA45" s="446"/>
      <c r="AB45" s="446"/>
      <c r="AC45" s="446"/>
      <c r="AD45" s="446"/>
      <c r="AE45" s="447"/>
    </row>
    <row r="46" spans="1:33" ht="30.75" customHeight="1" x14ac:dyDescent="0.2">
      <c r="A46" s="277" t="s">
        <v>123</v>
      </c>
      <c r="B46" s="277"/>
      <c r="C46" s="277"/>
      <c r="D46" s="277"/>
      <c r="E46" s="277"/>
      <c r="F46" s="277"/>
      <c r="G46" s="277" t="s">
        <v>129</v>
      </c>
      <c r="H46" s="277"/>
      <c r="I46" s="277"/>
      <c r="J46" s="277"/>
      <c r="K46" s="277"/>
      <c r="L46" s="277"/>
      <c r="M46" s="277"/>
      <c r="N46" s="277" t="s">
        <v>130</v>
      </c>
      <c r="O46" s="277"/>
      <c r="P46" s="277"/>
      <c r="Q46" s="277"/>
      <c r="R46" s="277"/>
      <c r="S46" s="277"/>
      <c r="T46" s="277"/>
      <c r="U46" s="277"/>
      <c r="V46" s="277"/>
      <c r="W46" s="277"/>
      <c r="X46" s="277"/>
      <c r="Y46" s="277"/>
      <c r="Z46" s="277"/>
      <c r="AA46" s="278" t="str">
        <f>IF(OR(X5="X",U5="X"),"APOYO OFICINA ASESORA DE PLANEACIÓN","APOYO OFICINA DE CONTROL INTERNO")</f>
        <v>APOYO OFICINA DE CONTROL INTERNO</v>
      </c>
      <c r="AB46" s="278"/>
      <c r="AC46" s="278"/>
      <c r="AD46" s="278"/>
      <c r="AE46" s="278"/>
      <c r="AF46" s="75"/>
      <c r="AG46" s="75"/>
    </row>
    <row r="47" spans="1:33" ht="37.5" customHeight="1" x14ac:dyDescent="0.2">
      <c r="A47" s="81" t="s">
        <v>131</v>
      </c>
      <c r="B47" s="670" t="s">
        <v>413</v>
      </c>
      <c r="C47" s="266"/>
      <c r="D47" s="266"/>
      <c r="E47" s="266"/>
      <c r="F47" s="266"/>
      <c r="G47" s="81" t="s">
        <v>131</v>
      </c>
      <c r="H47" s="278" t="s">
        <v>414</v>
      </c>
      <c r="I47" s="277"/>
      <c r="J47" s="277"/>
      <c r="K47" s="277"/>
      <c r="L47" s="277"/>
      <c r="M47" s="277"/>
      <c r="N47" s="280" t="s">
        <v>131</v>
      </c>
      <c r="O47" s="281"/>
      <c r="P47" s="281"/>
      <c r="Q47" s="281"/>
      <c r="R47" s="282"/>
      <c r="S47" s="82"/>
      <c r="T47" s="82"/>
      <c r="U47" s="671" t="s">
        <v>415</v>
      </c>
      <c r="V47" s="270"/>
      <c r="W47" s="270"/>
      <c r="X47" s="270"/>
      <c r="Y47" s="270"/>
      <c r="Z47" s="270"/>
      <c r="AA47" s="81" t="s">
        <v>131</v>
      </c>
      <c r="AB47" s="302"/>
      <c r="AC47" s="285"/>
      <c r="AD47" s="285"/>
      <c r="AE47" s="286"/>
      <c r="AF47" s="75"/>
      <c r="AG47" s="75"/>
    </row>
    <row r="48" spans="1:33" s="74" customFormat="1" ht="33.75" customHeight="1" x14ac:dyDescent="0.2">
      <c r="A48" s="83" t="s">
        <v>135</v>
      </c>
      <c r="B48" s="266" t="s">
        <v>416</v>
      </c>
      <c r="C48" s="266"/>
      <c r="D48" s="266"/>
      <c r="E48" s="266"/>
      <c r="F48" s="266"/>
      <c r="G48" s="83" t="s">
        <v>135</v>
      </c>
      <c r="H48" s="266" t="s">
        <v>417</v>
      </c>
      <c r="I48" s="266"/>
      <c r="J48" s="266"/>
      <c r="K48" s="266"/>
      <c r="L48" s="266"/>
      <c r="M48" s="266"/>
      <c r="N48" s="82" t="s">
        <v>135</v>
      </c>
      <c r="O48" s="82"/>
      <c r="P48" s="82"/>
      <c r="Q48" s="82"/>
      <c r="R48" s="82"/>
      <c r="S48" s="82"/>
      <c r="T48" s="82"/>
      <c r="U48" s="270" t="s">
        <v>265</v>
      </c>
      <c r="V48" s="270"/>
      <c r="W48" s="270"/>
      <c r="X48" s="270"/>
      <c r="Y48" s="270"/>
      <c r="Z48" s="270"/>
      <c r="AA48" s="83" t="s">
        <v>135</v>
      </c>
      <c r="AB48" s="270"/>
      <c r="AC48" s="270"/>
      <c r="AD48" s="270"/>
      <c r="AE48" s="270"/>
      <c r="AF48" s="77"/>
      <c r="AG48" s="77"/>
    </row>
    <row r="49" spans="1:33" s="74" customFormat="1" ht="32.25" customHeight="1" x14ac:dyDescent="0.2">
      <c r="A49" s="83" t="s">
        <v>139</v>
      </c>
      <c r="B49" s="266" t="s">
        <v>418</v>
      </c>
      <c r="C49" s="266"/>
      <c r="D49" s="266"/>
      <c r="E49" s="266"/>
      <c r="F49" s="266"/>
      <c r="G49" s="83" t="s">
        <v>139</v>
      </c>
      <c r="H49" s="266" t="s">
        <v>419</v>
      </c>
      <c r="I49" s="266"/>
      <c r="J49" s="266"/>
      <c r="K49" s="266"/>
      <c r="L49" s="266"/>
      <c r="M49" s="266"/>
      <c r="N49" s="267" t="s">
        <v>139</v>
      </c>
      <c r="O49" s="268"/>
      <c r="P49" s="268"/>
      <c r="Q49" s="268"/>
      <c r="R49" s="269"/>
      <c r="S49" s="82"/>
      <c r="T49" s="82"/>
      <c r="U49" s="270" t="s">
        <v>420</v>
      </c>
      <c r="V49" s="270"/>
      <c r="W49" s="270"/>
      <c r="X49" s="270"/>
      <c r="Y49" s="270"/>
      <c r="Z49" s="270"/>
      <c r="AA49" s="83" t="s">
        <v>139</v>
      </c>
      <c r="AB49" s="270"/>
      <c r="AC49" s="270"/>
      <c r="AD49" s="270"/>
      <c r="AE49" s="270"/>
      <c r="AF49" s="77"/>
      <c r="AG49" s="77"/>
    </row>
    <row r="50" spans="1:33" s="74" customFormat="1" x14ac:dyDescent="0.2">
      <c r="D50" s="84"/>
      <c r="AF50" s="78"/>
      <c r="AG50" s="78"/>
    </row>
    <row r="51" spans="1:33" x14ac:dyDescent="0.2">
      <c r="AF51" s="76"/>
      <c r="AG51" s="76"/>
    </row>
    <row r="52" spans="1:33" x14ac:dyDescent="0.2">
      <c r="AF52" s="76"/>
      <c r="AG52" s="76"/>
    </row>
  </sheetData>
  <mergeCells count="199">
    <mergeCell ref="AF6:AG9"/>
    <mergeCell ref="AF10:AG16"/>
    <mergeCell ref="AF17:AG23"/>
    <mergeCell ref="AF24:AG30"/>
    <mergeCell ref="AF31:AG37"/>
    <mergeCell ref="A5:B5"/>
    <mergeCell ref="C5:F5"/>
    <mergeCell ref="G5:L5"/>
    <mergeCell ref="N5:R5"/>
    <mergeCell ref="V5:W5"/>
    <mergeCell ref="AD5:AE5"/>
    <mergeCell ref="A6:F6"/>
    <mergeCell ref="G6:AA6"/>
    <mergeCell ref="AB6:AB9"/>
    <mergeCell ref="AC6:AE8"/>
    <mergeCell ref="A7:A9"/>
    <mergeCell ref="B7:B9"/>
    <mergeCell ref="C7:C9"/>
    <mergeCell ref="D7:D9"/>
    <mergeCell ref="E7:E9"/>
    <mergeCell ref="F7:F9"/>
    <mergeCell ref="G7:K7"/>
    <mergeCell ref="L7:L9"/>
    <mergeCell ref="M7:AA7"/>
    <mergeCell ref="A1:A4"/>
    <mergeCell ref="B1:E2"/>
    <mergeCell ref="F1:AB2"/>
    <mergeCell ref="AD1:AE1"/>
    <mergeCell ref="AD2:AE2"/>
    <mergeCell ref="B3:E4"/>
    <mergeCell ref="F3:AB4"/>
    <mergeCell ref="AD3:AE3"/>
    <mergeCell ref="AD4:AE4"/>
    <mergeCell ref="G8:K8"/>
    <mergeCell ref="M8:M9"/>
    <mergeCell ref="N8:N9"/>
    <mergeCell ref="R8:R9"/>
    <mergeCell ref="U8:W8"/>
    <mergeCell ref="X8:X9"/>
    <mergeCell ref="Y8:AA8"/>
    <mergeCell ref="G10:G16"/>
    <mergeCell ref="H10:H16"/>
    <mergeCell ref="I10:I16"/>
    <mergeCell ref="J10:J16"/>
    <mergeCell ref="K10:K11"/>
    <mergeCell ref="L10:L16"/>
    <mergeCell ref="A10:A16"/>
    <mergeCell ref="B10:B16"/>
    <mergeCell ref="C10:C16"/>
    <mergeCell ref="D10:D16"/>
    <mergeCell ref="E10:E16"/>
    <mergeCell ref="F10:F16"/>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7:G23"/>
    <mergeCell ref="H17:H23"/>
    <mergeCell ref="I17:I23"/>
    <mergeCell ref="J17:J23"/>
    <mergeCell ref="K17:K18"/>
    <mergeCell ref="L17:L23"/>
    <mergeCell ref="A17:A23"/>
    <mergeCell ref="B17:B23"/>
    <mergeCell ref="C17:C23"/>
    <mergeCell ref="D17:D23"/>
    <mergeCell ref="E17:E23"/>
    <mergeCell ref="F17:F23"/>
    <mergeCell ref="AB17:AB23"/>
    <mergeCell ref="AC17:AC23"/>
    <mergeCell ref="AD17:AD23"/>
    <mergeCell ref="AE17:AE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G24:G30"/>
    <mergeCell ref="H24:H30"/>
    <mergeCell ref="I24:I30"/>
    <mergeCell ref="J24:J30"/>
    <mergeCell ref="K24:K25"/>
    <mergeCell ref="L24:L30"/>
    <mergeCell ref="A24:A30"/>
    <mergeCell ref="B24:B30"/>
    <mergeCell ref="C24:C30"/>
    <mergeCell ref="D24:D30"/>
    <mergeCell ref="E24:E30"/>
    <mergeCell ref="F24:F30"/>
    <mergeCell ref="AB24:AB30"/>
    <mergeCell ref="AC24:AC30"/>
    <mergeCell ref="AD24:AD30"/>
    <mergeCell ref="AE24:AE30"/>
    <mergeCell ref="K26:K30"/>
    <mergeCell ref="W26:W30"/>
    <mergeCell ref="V24:V30"/>
    <mergeCell ref="W24:W25"/>
    <mergeCell ref="X24:X30"/>
    <mergeCell ref="Y24:Y30"/>
    <mergeCell ref="Z24:Z30"/>
    <mergeCell ref="AA24:AA30"/>
    <mergeCell ref="P24:P30"/>
    <mergeCell ref="Q24:Q30"/>
    <mergeCell ref="R24:R30"/>
    <mergeCell ref="S24:S30"/>
    <mergeCell ref="T24:T30"/>
    <mergeCell ref="U24:U30"/>
    <mergeCell ref="G31:G37"/>
    <mergeCell ref="H31:H37"/>
    <mergeCell ref="I31:I37"/>
    <mergeCell ref="J31:J37"/>
    <mergeCell ref="K31:K32"/>
    <mergeCell ref="L31:L37"/>
    <mergeCell ref="A31:A37"/>
    <mergeCell ref="B31:B37"/>
    <mergeCell ref="C31:C37"/>
    <mergeCell ref="D31:D37"/>
    <mergeCell ref="E31:E37"/>
    <mergeCell ref="F31:F37"/>
    <mergeCell ref="A38:AE38"/>
    <mergeCell ref="A39:AE39"/>
    <mergeCell ref="A40:B40"/>
    <mergeCell ref="C40:Y40"/>
    <mergeCell ref="Z40:AB40"/>
    <mergeCell ref="AC40:AE40"/>
    <mergeCell ref="AB31:AB37"/>
    <mergeCell ref="AC31:AC37"/>
    <mergeCell ref="AD31:AD37"/>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U31:U37"/>
    <mergeCell ref="A43:B43"/>
    <mergeCell ref="C43:Y43"/>
    <mergeCell ref="Z43:AB43"/>
    <mergeCell ref="AC43:AE43"/>
    <mergeCell ref="A44:B44"/>
    <mergeCell ref="C44:Y44"/>
    <mergeCell ref="A41:B41"/>
    <mergeCell ref="C41:Y41"/>
    <mergeCell ref="Z41:AB41"/>
    <mergeCell ref="AC41:AE41"/>
    <mergeCell ref="A42:B42"/>
    <mergeCell ref="C42:Y42"/>
    <mergeCell ref="Z42:AB42"/>
    <mergeCell ref="AC42:AE42"/>
    <mergeCell ref="A45:AE45"/>
    <mergeCell ref="A46:F46"/>
    <mergeCell ref="G46:M46"/>
    <mergeCell ref="N46:Z46"/>
    <mergeCell ref="AA46:AE46"/>
    <mergeCell ref="B47:F47"/>
    <mergeCell ref="H47:M47"/>
    <mergeCell ref="N47:R47"/>
    <mergeCell ref="U47:Z47"/>
    <mergeCell ref="AB47:AE47"/>
    <mergeCell ref="B48:F48"/>
    <mergeCell ref="H48:M48"/>
    <mergeCell ref="U48:Z48"/>
    <mergeCell ref="AB48:AE48"/>
    <mergeCell ref="B49:F49"/>
    <mergeCell ref="H49:M49"/>
    <mergeCell ref="N49:R49"/>
    <mergeCell ref="U49:Z49"/>
    <mergeCell ref="AB49:AE49"/>
  </mergeCells>
  <conditionalFormatting sqref="K10:K16 W10:W16">
    <cfRule type="expression" dxfId="51" priority="25">
      <formula>$K$12="BAJA"</formula>
    </cfRule>
    <cfRule type="expression" dxfId="50" priority="26">
      <formula>$K$12="MODERADA"</formula>
    </cfRule>
    <cfRule type="expression" dxfId="49" priority="27">
      <formula>$K$12="ALTA"</formula>
    </cfRule>
    <cfRule type="expression" dxfId="48" priority="28">
      <formula>$K$12="EXTREMA"</formula>
    </cfRule>
  </conditionalFormatting>
  <conditionalFormatting sqref="K17:K23">
    <cfRule type="expression" dxfId="47" priority="21">
      <formula>$K$19="BAJA"</formula>
    </cfRule>
    <cfRule type="expression" dxfId="46" priority="22">
      <formula>$K$19="MODERADA"</formula>
    </cfRule>
    <cfRule type="expression" dxfId="45" priority="23">
      <formula>$K$19="ALTA"</formula>
    </cfRule>
    <cfRule type="expression" dxfId="44" priority="24">
      <formula>$K$19="EXTREMA"</formula>
    </cfRule>
  </conditionalFormatting>
  <conditionalFormatting sqref="W17:W23">
    <cfRule type="expression" dxfId="43" priority="17">
      <formula>$W$19="MODERADA"</formula>
    </cfRule>
    <cfRule type="expression" dxfId="42" priority="18">
      <formula>$W$19="EXTREMA"</formula>
    </cfRule>
    <cfRule type="expression" dxfId="41" priority="19">
      <formula>$W$19="ALTA"</formula>
    </cfRule>
    <cfRule type="expression" dxfId="40" priority="20">
      <formula>$W$19="BAJA"</formula>
    </cfRule>
  </conditionalFormatting>
  <conditionalFormatting sqref="K24:K30">
    <cfRule type="expression" dxfId="39" priority="13">
      <formula>$K$26="BAJA"</formula>
    </cfRule>
    <cfRule type="expression" dxfId="38" priority="14">
      <formula>$K$26="MODERADA"</formula>
    </cfRule>
    <cfRule type="expression" dxfId="37" priority="15">
      <formula>$K$26="ALTA"</formula>
    </cfRule>
    <cfRule type="expression" dxfId="36" priority="16">
      <formula>$K$26="EXTREMA"</formula>
    </cfRule>
  </conditionalFormatting>
  <conditionalFormatting sqref="W24:W30">
    <cfRule type="expression" dxfId="35" priority="9">
      <formula>$W$26="MODERADA"</formula>
    </cfRule>
    <cfRule type="expression" dxfId="34" priority="10">
      <formula>$W$26="EXTREMA"</formula>
    </cfRule>
    <cfRule type="expression" dxfId="33" priority="11">
      <formula>$W$26="ALTA"</formula>
    </cfRule>
    <cfRule type="expression" dxfId="32" priority="12">
      <formula>$W$26="BAJA"</formula>
    </cfRule>
  </conditionalFormatting>
  <conditionalFormatting sqref="K31:K37">
    <cfRule type="expression" dxfId="31" priority="5">
      <formula>$K$33="BAJA"</formula>
    </cfRule>
    <cfRule type="expression" dxfId="30" priority="6">
      <formula>$K$33="MODERADA"</formula>
    </cfRule>
    <cfRule type="expression" dxfId="29" priority="7">
      <formula>$K$33="ALTA"</formula>
    </cfRule>
    <cfRule type="expression" dxfId="28" priority="8">
      <formula>$K$33="EXTREMA"</formula>
    </cfRule>
  </conditionalFormatting>
  <conditionalFormatting sqref="W31:W37">
    <cfRule type="expression" dxfId="27" priority="1">
      <formula>$W$33="MODERADA"</formula>
    </cfRule>
    <cfRule type="expression" dxfId="26" priority="2">
      <formula>$W$33="EXTREMA"</formula>
    </cfRule>
    <cfRule type="expression" dxfId="25" priority="3">
      <formula>$W$33="ALTA"</formula>
    </cfRule>
    <cfRule type="expression" dxfId="24" priority="4">
      <formula>$W$33="BAJA"</formula>
    </cfRule>
  </conditionalFormatting>
  <dataValidations count="5">
    <dataValidation type="list" allowBlank="1" showInputMessage="1" showErrorMessage="1" sqref="R10:R37">
      <formula1>#REF!</formula1>
    </dataValidation>
    <dataValidation type="list" allowBlank="1" showInputMessage="1" showErrorMessage="1" sqref="G10:G37">
      <formula1>#REF!</formula1>
    </dataValidation>
    <dataValidation type="list" allowBlank="1" showInputMessage="1" showErrorMessage="1" sqref="N10:N37">
      <formula1>#REF!</formula1>
    </dataValidation>
    <dataValidation type="list" allowBlank="1" showInputMessage="1" showErrorMessage="1" sqref="I10:I37">
      <formula1>#REF!</formula1>
    </dataValidation>
    <dataValidation type="list" allowBlank="1" showInputMessage="1" showErrorMessage="1" sqref="D10:D37">
      <formula1>#REF!</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7"/>
  <sheetViews>
    <sheetView topLeftCell="N1" zoomScale="50" zoomScaleNormal="50" workbookViewId="0">
      <selection activeCell="AL15" sqref="AL15"/>
    </sheetView>
  </sheetViews>
  <sheetFormatPr baseColWidth="10" defaultRowHeight="12.75" x14ac:dyDescent="0.2"/>
  <cols>
    <col min="1" max="2" width="22.5703125" style="51" customWidth="1"/>
    <col min="3" max="3" width="15.42578125" style="51" customWidth="1"/>
    <col min="4" max="4" width="17.28515625" style="84" customWidth="1"/>
    <col min="5" max="5" width="16.140625" style="51" customWidth="1"/>
    <col min="6" max="6" width="23.140625" style="51" customWidth="1"/>
    <col min="7" max="7" width="22.42578125" style="51" customWidth="1"/>
    <col min="8" max="8" width="2.42578125" style="51" hidden="1" customWidth="1"/>
    <col min="9" max="9" width="18.28515625" style="51" customWidth="1"/>
    <col min="10" max="10" width="5.42578125" style="51" hidden="1" customWidth="1"/>
    <col min="11" max="11" width="17.140625" style="51" customWidth="1"/>
    <col min="12" max="12" width="20.28515625" style="51" customWidth="1"/>
    <col min="13" max="13" width="44.7109375" style="51" customWidth="1"/>
    <col min="14" max="14" width="9.5703125" style="51" customWidth="1"/>
    <col min="15" max="15" width="4" style="51" hidden="1" customWidth="1"/>
    <col min="16" max="16" width="4.7109375" style="51" hidden="1" customWidth="1"/>
    <col min="17" max="17" width="2.7109375" style="51" hidden="1" customWidth="1"/>
    <col min="18" max="18" width="12.7109375" style="51" customWidth="1"/>
    <col min="19" max="20" width="2.7109375" style="51" hidden="1" customWidth="1"/>
    <col min="21" max="21" width="18.42578125" style="51" customWidth="1"/>
    <col min="22" max="22" width="16.7109375" style="51" customWidth="1"/>
    <col min="23" max="23" width="16.42578125" style="51" customWidth="1"/>
    <col min="24" max="25" width="21.7109375" style="51" customWidth="1"/>
    <col min="26" max="26" width="31.85546875" style="51" customWidth="1"/>
    <col min="27" max="27" width="28.7109375" style="51" customWidth="1"/>
    <col min="28" max="28" width="15.85546875" style="51" customWidth="1"/>
    <col min="29" max="29" width="32.28515625" style="51" customWidth="1"/>
    <col min="30" max="30" width="19.140625" style="51" customWidth="1"/>
    <col min="31" max="31" width="16.140625" style="51" customWidth="1"/>
    <col min="32" max="16384" width="11.42578125" style="51"/>
  </cols>
  <sheetData>
    <row r="1" spans="1:33" s="43" customFormat="1" x14ac:dyDescent="0.25">
      <c r="A1" s="382"/>
      <c r="B1" s="384" t="s">
        <v>0</v>
      </c>
      <c r="C1" s="385"/>
      <c r="D1" s="385"/>
      <c r="E1" s="386"/>
      <c r="F1" s="384" t="s">
        <v>1</v>
      </c>
      <c r="G1" s="385"/>
      <c r="H1" s="385"/>
      <c r="I1" s="385"/>
      <c r="J1" s="385"/>
      <c r="K1" s="385"/>
      <c r="L1" s="385"/>
      <c r="M1" s="385"/>
      <c r="N1" s="385"/>
      <c r="O1" s="385"/>
      <c r="P1" s="385"/>
      <c r="Q1" s="385"/>
      <c r="R1" s="385"/>
      <c r="S1" s="385"/>
      <c r="T1" s="385"/>
      <c r="U1" s="385"/>
      <c r="V1" s="385"/>
      <c r="W1" s="385"/>
      <c r="X1" s="385"/>
      <c r="Y1" s="385"/>
      <c r="Z1" s="385"/>
      <c r="AA1" s="385"/>
      <c r="AB1" s="386"/>
      <c r="AC1" s="42" t="s">
        <v>2</v>
      </c>
      <c r="AD1" s="311" t="s">
        <v>3</v>
      </c>
      <c r="AE1" s="313"/>
    </row>
    <row r="2" spans="1:33" s="43" customFormat="1" x14ac:dyDescent="0.25">
      <c r="A2" s="383"/>
      <c r="B2" s="387"/>
      <c r="C2" s="388"/>
      <c r="D2" s="388"/>
      <c r="E2" s="389"/>
      <c r="F2" s="387"/>
      <c r="G2" s="388"/>
      <c r="H2" s="388"/>
      <c r="I2" s="388"/>
      <c r="J2" s="388"/>
      <c r="K2" s="388"/>
      <c r="L2" s="388"/>
      <c r="M2" s="388"/>
      <c r="N2" s="388"/>
      <c r="O2" s="388"/>
      <c r="P2" s="388"/>
      <c r="Q2" s="388"/>
      <c r="R2" s="388"/>
      <c r="S2" s="388"/>
      <c r="T2" s="388"/>
      <c r="U2" s="388"/>
      <c r="V2" s="388"/>
      <c r="W2" s="388"/>
      <c r="X2" s="388"/>
      <c r="Y2" s="388"/>
      <c r="Z2" s="388"/>
      <c r="AA2" s="388"/>
      <c r="AB2" s="389"/>
      <c r="AC2" s="44" t="s">
        <v>7</v>
      </c>
      <c r="AD2" s="390" t="s">
        <v>8</v>
      </c>
      <c r="AE2" s="391"/>
    </row>
    <row r="3" spans="1:33" s="43" customFormat="1" x14ac:dyDescent="0.25">
      <c r="A3" s="383"/>
      <c r="B3" s="384" t="s">
        <v>13</v>
      </c>
      <c r="C3" s="385"/>
      <c r="D3" s="385"/>
      <c r="E3" s="386"/>
      <c r="F3" s="384" t="s">
        <v>14</v>
      </c>
      <c r="G3" s="385"/>
      <c r="H3" s="385"/>
      <c r="I3" s="385"/>
      <c r="J3" s="385"/>
      <c r="K3" s="385"/>
      <c r="L3" s="385"/>
      <c r="M3" s="385"/>
      <c r="N3" s="385"/>
      <c r="O3" s="385"/>
      <c r="P3" s="385"/>
      <c r="Q3" s="385"/>
      <c r="R3" s="385"/>
      <c r="S3" s="385"/>
      <c r="T3" s="385"/>
      <c r="U3" s="385"/>
      <c r="V3" s="385"/>
      <c r="W3" s="385"/>
      <c r="X3" s="385"/>
      <c r="Y3" s="385"/>
      <c r="Z3" s="385"/>
      <c r="AA3" s="385"/>
      <c r="AB3" s="386"/>
      <c r="AC3" s="42" t="s">
        <v>15</v>
      </c>
      <c r="AD3" s="311"/>
      <c r="AE3" s="313"/>
    </row>
    <row r="4" spans="1:33" s="43" customFormat="1" x14ac:dyDescent="0.25">
      <c r="A4" s="383"/>
      <c r="B4" s="387"/>
      <c r="C4" s="388"/>
      <c r="D4" s="388"/>
      <c r="E4" s="389"/>
      <c r="F4" s="387"/>
      <c r="G4" s="388"/>
      <c r="H4" s="388"/>
      <c r="I4" s="388"/>
      <c r="J4" s="388"/>
      <c r="K4" s="388"/>
      <c r="L4" s="388"/>
      <c r="M4" s="388"/>
      <c r="N4" s="388"/>
      <c r="O4" s="388"/>
      <c r="P4" s="388"/>
      <c r="Q4" s="388"/>
      <c r="R4" s="388"/>
      <c r="S4" s="388"/>
      <c r="T4" s="388"/>
      <c r="U4" s="388"/>
      <c r="V4" s="388"/>
      <c r="W4" s="388"/>
      <c r="X4" s="388"/>
      <c r="Y4" s="388"/>
      <c r="Z4" s="388"/>
      <c r="AA4" s="388"/>
      <c r="AB4" s="389"/>
      <c r="AC4" s="42" t="s">
        <v>19</v>
      </c>
      <c r="AD4" s="392">
        <v>43465</v>
      </c>
      <c r="AE4" s="313"/>
    </row>
    <row r="5" spans="1:33" x14ac:dyDescent="0.2">
      <c r="A5" s="405" t="s">
        <v>23</v>
      </c>
      <c r="B5" s="405"/>
      <c r="C5" s="715">
        <v>43593</v>
      </c>
      <c r="D5" s="442"/>
      <c r="E5" s="442"/>
      <c r="F5" s="442"/>
      <c r="G5" s="408"/>
      <c r="H5" s="409"/>
      <c r="I5" s="409"/>
      <c r="J5" s="409"/>
      <c r="K5" s="409"/>
      <c r="L5" s="409"/>
      <c r="M5" s="45" t="s">
        <v>24</v>
      </c>
      <c r="N5" s="410" t="s">
        <v>25</v>
      </c>
      <c r="O5" s="410"/>
      <c r="P5" s="410"/>
      <c r="Q5" s="410"/>
      <c r="R5" s="410"/>
      <c r="S5" s="46"/>
      <c r="T5" s="46"/>
      <c r="U5" s="107"/>
      <c r="V5" s="411" t="s">
        <v>26</v>
      </c>
      <c r="W5" s="412"/>
      <c r="X5" s="42"/>
      <c r="Y5" s="48" t="s">
        <v>27</v>
      </c>
      <c r="Z5" s="42" t="s">
        <v>28</v>
      </c>
      <c r="AA5" s="48" t="s">
        <v>29</v>
      </c>
      <c r="AB5" s="49"/>
      <c r="AC5" s="50" t="s">
        <v>30</v>
      </c>
      <c r="AD5" s="413"/>
      <c r="AE5" s="414"/>
    </row>
    <row r="6" spans="1:33" x14ac:dyDescent="0.2">
      <c r="A6" s="415" t="s">
        <v>32</v>
      </c>
      <c r="B6" s="415"/>
      <c r="C6" s="415"/>
      <c r="D6" s="415"/>
      <c r="E6" s="415"/>
      <c r="F6" s="415"/>
      <c r="G6" s="416" t="s">
        <v>33</v>
      </c>
      <c r="H6" s="417"/>
      <c r="I6" s="417"/>
      <c r="J6" s="417"/>
      <c r="K6" s="417"/>
      <c r="L6" s="417"/>
      <c r="M6" s="417"/>
      <c r="N6" s="417"/>
      <c r="O6" s="417"/>
      <c r="P6" s="417"/>
      <c r="Q6" s="417"/>
      <c r="R6" s="417"/>
      <c r="S6" s="417"/>
      <c r="T6" s="417"/>
      <c r="U6" s="417"/>
      <c r="V6" s="417"/>
      <c r="W6" s="417"/>
      <c r="X6" s="417"/>
      <c r="Y6" s="417"/>
      <c r="Z6" s="417"/>
      <c r="AA6" s="418"/>
      <c r="AB6" s="419" t="s">
        <v>34</v>
      </c>
      <c r="AC6" s="393" t="s">
        <v>35</v>
      </c>
      <c r="AD6" s="422"/>
      <c r="AE6" s="394"/>
      <c r="AF6" s="470" t="s">
        <v>454</v>
      </c>
      <c r="AG6" s="471"/>
    </row>
    <row r="7" spans="1:33" s="52" customFormat="1" x14ac:dyDescent="0.2">
      <c r="A7" s="425" t="s">
        <v>37</v>
      </c>
      <c r="B7" s="426" t="s">
        <v>38</v>
      </c>
      <c r="C7" s="425" t="s">
        <v>39</v>
      </c>
      <c r="D7" s="425" t="s">
        <v>4</v>
      </c>
      <c r="E7" s="425" t="s">
        <v>40</v>
      </c>
      <c r="F7" s="410" t="s">
        <v>41</v>
      </c>
      <c r="G7" s="430" t="s">
        <v>42</v>
      </c>
      <c r="H7" s="430"/>
      <c r="I7" s="430"/>
      <c r="J7" s="430"/>
      <c r="K7" s="430"/>
      <c r="L7" s="431" t="s">
        <v>43</v>
      </c>
      <c r="M7" s="434" t="s">
        <v>44</v>
      </c>
      <c r="N7" s="434"/>
      <c r="O7" s="434"/>
      <c r="P7" s="434"/>
      <c r="Q7" s="434"/>
      <c r="R7" s="434"/>
      <c r="S7" s="434"/>
      <c r="T7" s="434"/>
      <c r="U7" s="434"/>
      <c r="V7" s="434"/>
      <c r="W7" s="434"/>
      <c r="X7" s="434"/>
      <c r="Y7" s="434"/>
      <c r="Z7" s="434"/>
      <c r="AA7" s="434"/>
      <c r="AB7" s="420"/>
      <c r="AC7" s="395"/>
      <c r="AD7" s="423"/>
      <c r="AE7" s="396"/>
      <c r="AF7" s="472"/>
      <c r="AG7" s="473"/>
    </row>
    <row r="8" spans="1:33" s="52" customFormat="1" x14ac:dyDescent="0.2">
      <c r="A8" s="425"/>
      <c r="B8" s="427"/>
      <c r="C8" s="425"/>
      <c r="D8" s="425"/>
      <c r="E8" s="425"/>
      <c r="F8" s="410"/>
      <c r="G8" s="435" t="s">
        <v>45</v>
      </c>
      <c r="H8" s="435"/>
      <c r="I8" s="435"/>
      <c r="J8" s="435"/>
      <c r="K8" s="435"/>
      <c r="L8" s="432"/>
      <c r="M8" s="354" t="s">
        <v>46</v>
      </c>
      <c r="N8" s="354" t="s">
        <v>47</v>
      </c>
      <c r="O8" s="53"/>
      <c r="P8" s="54"/>
      <c r="Q8" s="54"/>
      <c r="R8" s="356" t="s">
        <v>48</v>
      </c>
      <c r="S8" s="55"/>
      <c r="T8" s="55"/>
      <c r="U8" s="358" t="s">
        <v>49</v>
      </c>
      <c r="V8" s="359"/>
      <c r="W8" s="360"/>
      <c r="X8" s="361" t="s">
        <v>50</v>
      </c>
      <c r="Y8" s="363" t="s">
        <v>51</v>
      </c>
      <c r="Z8" s="363"/>
      <c r="AA8" s="363"/>
      <c r="AB8" s="420"/>
      <c r="AC8" s="397"/>
      <c r="AD8" s="424"/>
      <c r="AE8" s="398"/>
      <c r="AF8" s="472"/>
      <c r="AG8" s="473"/>
    </row>
    <row r="9" spans="1:33" s="52" customFormat="1" ht="25.5" x14ac:dyDescent="0.2">
      <c r="A9" s="426"/>
      <c r="B9" s="428"/>
      <c r="C9" s="426"/>
      <c r="D9" s="426"/>
      <c r="E9" s="426"/>
      <c r="F9" s="429"/>
      <c r="G9" s="56" t="s">
        <v>6</v>
      </c>
      <c r="H9" s="57" t="s">
        <v>52</v>
      </c>
      <c r="I9" s="56" t="s">
        <v>5</v>
      </c>
      <c r="J9" s="57" t="s">
        <v>53</v>
      </c>
      <c r="K9" s="58" t="s">
        <v>54</v>
      </c>
      <c r="L9" s="433"/>
      <c r="M9" s="355"/>
      <c r="N9" s="355"/>
      <c r="O9" s="59"/>
      <c r="P9" s="59"/>
      <c r="Q9" s="59"/>
      <c r="R9" s="357"/>
      <c r="S9" s="60"/>
      <c r="T9" s="60"/>
      <c r="U9" s="61" t="s">
        <v>6</v>
      </c>
      <c r="V9" s="62" t="s">
        <v>5</v>
      </c>
      <c r="W9" s="61" t="s">
        <v>54</v>
      </c>
      <c r="X9" s="362"/>
      <c r="Y9" s="63" t="s">
        <v>55</v>
      </c>
      <c r="Z9" s="64" t="s">
        <v>56</v>
      </c>
      <c r="AA9" s="64" t="s">
        <v>57</v>
      </c>
      <c r="AB9" s="421"/>
      <c r="AC9" s="65" t="s">
        <v>56</v>
      </c>
      <c r="AD9" s="65" t="s">
        <v>58</v>
      </c>
      <c r="AE9" s="66" t="s">
        <v>59</v>
      </c>
      <c r="AF9" s="474"/>
      <c r="AG9" s="475"/>
    </row>
    <row r="10" spans="1:33" ht="25.5" x14ac:dyDescent="0.2">
      <c r="A10" s="364" t="s">
        <v>368</v>
      </c>
      <c r="B10" s="322" t="s">
        <v>421</v>
      </c>
      <c r="C10" s="322" t="s">
        <v>422</v>
      </c>
      <c r="D10" s="367" t="s">
        <v>20</v>
      </c>
      <c r="E10" s="322" t="s">
        <v>423</v>
      </c>
      <c r="F10" s="322" t="s">
        <v>424</v>
      </c>
      <c r="G10" s="341" t="s">
        <v>12</v>
      </c>
      <c r="H10" s="370" t="str">
        <f>IF(G10="(1) RARA VEZ","1", IF(G10="(2) IMPROBABLE","2",IF(G10="(3) POSIBLE","3",IF(G10="(4) PROBABLE","4",IF(G10="(5) CASI SEGURO","5","")))))</f>
        <v>1</v>
      </c>
      <c r="I10" s="304" t="s">
        <v>17</v>
      </c>
      <c r="J10" s="694" t="str">
        <f>IF(I10="(1) INSIGNIFICANTE","1",IF(I10="(2) MENOR","2",IF(I10="(3) MODERADO","3",IF(I10="(4) MAYOR","4",IF(I10="(5) CATASTRÓFICO","5","")))))</f>
        <v>2</v>
      </c>
      <c r="K10" s="690">
        <f>+H10*J10</f>
        <v>2</v>
      </c>
      <c r="L10" s="378" t="s">
        <v>425</v>
      </c>
      <c r="M10" s="67" t="s">
        <v>66</v>
      </c>
      <c r="N10" s="68" t="s">
        <v>9</v>
      </c>
      <c r="O10" s="69">
        <f>IF(N10="SÍ",15,"0")</f>
        <v>15</v>
      </c>
      <c r="P10" s="344">
        <f>SUM(O10:O16)</f>
        <v>85</v>
      </c>
      <c r="Q10" s="400">
        <f>IF(AND(P10&gt;=0,P10&lt;=50),0,IF(AND(P10&gt;50,P10&lt;=75),1,IF(AND(P10&gt;75,P10&lt;=100),2,"REVISAR")))</f>
        <v>2</v>
      </c>
      <c r="R10" s="287" t="s">
        <v>6</v>
      </c>
      <c r="S10" s="399">
        <f>IF(R10="PROBABILIDAD",H10-Q10,J10-Q10)</f>
        <v>-1</v>
      </c>
      <c r="T10" s="703">
        <f>IF($S10&lt;=0,1,$S10)</f>
        <v>1</v>
      </c>
      <c r="U10" s="706" t="e">
        <f>IF(AND($R10="PROBABILIDAD",$T10=1),#REF!,IF(AND(R10="PROBABILIDAD",$T10=2),#REF!,IF(AND($R10="PROBABILIDAD",$T10=3),#REF!,IF(AND($R10="PROBABILIDAD",$T10=4),#REF!,IF(AND($R10="PROBABILIDAD",$T10=5),#REF!,$G10)))))</f>
        <v>#REF!</v>
      </c>
      <c r="V10" s="697" t="str">
        <f>IF(AND($R10="IMPACTO",$T10=1),#REF!,IF(AND(R10="IMPACTO",$T10=2),#REF!,IF(AND($R10="IMPACTO",$T10=3),#REF!,IF(AND($R10="IMPACTO",$T10=4),#REF!,IF(AND($R10="IMPACTO",$T10=5),#REF!,I10)))))</f>
        <v>(2) MENOR</v>
      </c>
      <c r="W10" s="690">
        <f>IF(R10="PROBABILIDAD",T10*J10,T10*H10)</f>
        <v>2</v>
      </c>
      <c r="X10" s="322" t="s">
        <v>426</v>
      </c>
      <c r="Y10" s="316">
        <v>43769</v>
      </c>
      <c r="Z10" s="322" t="s">
        <v>427</v>
      </c>
      <c r="AA10" s="322" t="s">
        <v>428</v>
      </c>
      <c r="AB10" s="316">
        <v>43592</v>
      </c>
      <c r="AC10" s="685" t="s">
        <v>429</v>
      </c>
      <c r="AD10" s="322" t="s">
        <v>430</v>
      </c>
      <c r="AE10" s="322" t="s">
        <v>431</v>
      </c>
      <c r="AF10" s="399" t="s">
        <v>475</v>
      </c>
      <c r="AG10" s="400"/>
    </row>
    <row r="11" spans="1:33" ht="25.5" x14ac:dyDescent="0.2">
      <c r="A11" s="365"/>
      <c r="B11" s="323"/>
      <c r="C11" s="323"/>
      <c r="D11" s="368"/>
      <c r="E11" s="323"/>
      <c r="F11" s="323"/>
      <c r="G11" s="342"/>
      <c r="H11" s="317"/>
      <c r="I11" s="590"/>
      <c r="J11" s="694"/>
      <c r="K11" s="334"/>
      <c r="L11" s="695"/>
      <c r="M11" s="70" t="s">
        <v>73</v>
      </c>
      <c r="N11" s="68" t="s">
        <v>9</v>
      </c>
      <c r="O11" s="71">
        <f>IF(N11="SÍ",5,"0")</f>
        <v>5</v>
      </c>
      <c r="P11" s="700"/>
      <c r="Q11" s="402"/>
      <c r="R11" s="288"/>
      <c r="S11" s="401"/>
      <c r="T11" s="704"/>
      <c r="U11" s="707"/>
      <c r="V11" s="698"/>
      <c r="W11" s="334"/>
      <c r="X11" s="323"/>
      <c r="Y11" s="317"/>
      <c r="Z11" s="323"/>
      <c r="AA11" s="323"/>
      <c r="AB11" s="317"/>
      <c r="AC11" s="686"/>
      <c r="AD11" s="323"/>
      <c r="AE11" s="323"/>
      <c r="AF11" s="401"/>
      <c r="AG11" s="402"/>
    </row>
    <row r="12" spans="1:33" x14ac:dyDescent="0.2">
      <c r="A12" s="365"/>
      <c r="B12" s="323"/>
      <c r="C12" s="323"/>
      <c r="D12" s="368"/>
      <c r="E12" s="323"/>
      <c r="F12" s="323"/>
      <c r="G12" s="342"/>
      <c r="H12" s="317"/>
      <c r="I12" s="590"/>
      <c r="J12" s="694"/>
      <c r="K12" s="327"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BAJA</v>
      </c>
      <c r="L12" s="695"/>
      <c r="M12" s="72" t="s">
        <v>74</v>
      </c>
      <c r="N12" s="68" t="s">
        <v>16</v>
      </c>
      <c r="O12" s="71" t="str">
        <f>IF(N12="SÍ",15,"0")</f>
        <v>0</v>
      </c>
      <c r="P12" s="700"/>
      <c r="Q12" s="402"/>
      <c r="R12" s="288"/>
      <c r="S12" s="401"/>
      <c r="T12" s="704"/>
      <c r="U12" s="707"/>
      <c r="V12" s="698"/>
      <c r="W12" s="327" t="s">
        <v>432</v>
      </c>
      <c r="X12" s="323"/>
      <c r="Y12" s="317"/>
      <c r="Z12" s="323"/>
      <c r="AA12" s="323"/>
      <c r="AB12" s="317"/>
      <c r="AC12" s="686"/>
      <c r="AD12" s="323"/>
      <c r="AE12" s="323"/>
      <c r="AF12" s="401"/>
      <c r="AG12" s="402"/>
    </row>
    <row r="13" spans="1:33" x14ac:dyDescent="0.2">
      <c r="A13" s="365"/>
      <c r="B13" s="323"/>
      <c r="C13" s="323"/>
      <c r="D13" s="368"/>
      <c r="E13" s="323"/>
      <c r="F13" s="323"/>
      <c r="G13" s="342"/>
      <c r="H13" s="317"/>
      <c r="I13" s="590"/>
      <c r="J13" s="694"/>
      <c r="K13" s="688"/>
      <c r="L13" s="695"/>
      <c r="M13" s="72" t="s">
        <v>75</v>
      </c>
      <c r="N13" s="68" t="s">
        <v>9</v>
      </c>
      <c r="O13" s="71">
        <f>IF(N13="SÍ",10,"0")</f>
        <v>10</v>
      </c>
      <c r="P13" s="700"/>
      <c r="Q13" s="402"/>
      <c r="R13" s="288"/>
      <c r="S13" s="401"/>
      <c r="T13" s="704"/>
      <c r="U13" s="707"/>
      <c r="V13" s="698"/>
      <c r="W13" s="688"/>
      <c r="X13" s="323"/>
      <c r="Y13" s="317"/>
      <c r="Z13" s="323"/>
      <c r="AA13" s="323"/>
      <c r="AB13" s="317"/>
      <c r="AC13" s="686"/>
      <c r="AD13" s="323"/>
      <c r="AE13" s="323"/>
      <c r="AF13" s="401"/>
      <c r="AG13" s="402"/>
    </row>
    <row r="14" spans="1:33" ht="25.5" x14ac:dyDescent="0.2">
      <c r="A14" s="365"/>
      <c r="B14" s="323"/>
      <c r="C14" s="323"/>
      <c r="D14" s="368"/>
      <c r="E14" s="323"/>
      <c r="F14" s="323"/>
      <c r="G14" s="342"/>
      <c r="H14" s="317"/>
      <c r="I14" s="590"/>
      <c r="J14" s="694"/>
      <c r="K14" s="688"/>
      <c r="L14" s="695"/>
      <c r="M14" s="70" t="s">
        <v>76</v>
      </c>
      <c r="N14" s="68" t="s">
        <v>9</v>
      </c>
      <c r="O14" s="71">
        <f>IF(N14="SÍ",15,"0")</f>
        <v>15</v>
      </c>
      <c r="P14" s="700"/>
      <c r="Q14" s="402"/>
      <c r="R14" s="288"/>
      <c r="S14" s="401"/>
      <c r="T14" s="704"/>
      <c r="U14" s="707"/>
      <c r="V14" s="698"/>
      <c r="W14" s="688"/>
      <c r="X14" s="323"/>
      <c r="Y14" s="317"/>
      <c r="Z14" s="323"/>
      <c r="AA14" s="323"/>
      <c r="AB14" s="317"/>
      <c r="AC14" s="686"/>
      <c r="AD14" s="323"/>
      <c r="AE14" s="323"/>
      <c r="AF14" s="401"/>
      <c r="AG14" s="402"/>
    </row>
    <row r="15" spans="1:33" ht="25.5" x14ac:dyDescent="0.2">
      <c r="A15" s="365"/>
      <c r="B15" s="323"/>
      <c r="C15" s="323"/>
      <c r="D15" s="368"/>
      <c r="E15" s="323"/>
      <c r="F15" s="323"/>
      <c r="G15" s="342"/>
      <c r="H15" s="317"/>
      <c r="I15" s="590"/>
      <c r="J15" s="694"/>
      <c r="K15" s="688"/>
      <c r="L15" s="695"/>
      <c r="M15" s="70" t="s">
        <v>77</v>
      </c>
      <c r="N15" s="68" t="s">
        <v>9</v>
      </c>
      <c r="O15" s="71">
        <f>IF(N15="SÍ",10,"0")</f>
        <v>10</v>
      </c>
      <c r="P15" s="700"/>
      <c r="Q15" s="402"/>
      <c r="R15" s="288"/>
      <c r="S15" s="401"/>
      <c r="T15" s="704"/>
      <c r="U15" s="707"/>
      <c r="V15" s="698"/>
      <c r="W15" s="688"/>
      <c r="X15" s="323"/>
      <c r="Y15" s="317"/>
      <c r="Z15" s="323"/>
      <c r="AA15" s="323"/>
      <c r="AB15" s="317"/>
      <c r="AC15" s="686"/>
      <c r="AD15" s="323"/>
      <c r="AE15" s="323"/>
      <c r="AF15" s="401"/>
      <c r="AG15" s="402"/>
    </row>
    <row r="16" spans="1:33" ht="25.5" x14ac:dyDescent="0.2">
      <c r="A16" s="366"/>
      <c r="B16" s="324"/>
      <c r="C16" s="324"/>
      <c r="D16" s="369"/>
      <c r="E16" s="324"/>
      <c r="F16" s="324"/>
      <c r="G16" s="343"/>
      <c r="H16" s="318"/>
      <c r="I16" s="591"/>
      <c r="J16" s="694"/>
      <c r="K16" s="689"/>
      <c r="L16" s="696"/>
      <c r="M16" s="73" t="s">
        <v>78</v>
      </c>
      <c r="N16" s="68" t="s">
        <v>9</v>
      </c>
      <c r="O16" s="71">
        <f>IF(N16="SÍ",30,"0")</f>
        <v>30</v>
      </c>
      <c r="P16" s="701"/>
      <c r="Q16" s="404"/>
      <c r="R16" s="702"/>
      <c r="S16" s="403"/>
      <c r="T16" s="705"/>
      <c r="U16" s="708"/>
      <c r="V16" s="699"/>
      <c r="W16" s="689"/>
      <c r="X16" s="324"/>
      <c r="Y16" s="318"/>
      <c r="Z16" s="324"/>
      <c r="AA16" s="324"/>
      <c r="AB16" s="318"/>
      <c r="AC16" s="687"/>
      <c r="AD16" s="324"/>
      <c r="AE16" s="324"/>
      <c r="AF16" s="403"/>
      <c r="AG16" s="404"/>
    </row>
    <row r="17" spans="1:33" ht="25.5" x14ac:dyDescent="0.2">
      <c r="A17" s="364" t="s">
        <v>368</v>
      </c>
      <c r="B17" s="322" t="s">
        <v>421</v>
      </c>
      <c r="C17" s="300" t="s">
        <v>433</v>
      </c>
      <c r="D17" s="300" t="s">
        <v>20</v>
      </c>
      <c r="E17" s="300" t="s">
        <v>434</v>
      </c>
      <c r="F17" s="300" t="s">
        <v>435</v>
      </c>
      <c r="G17" s="381" t="s">
        <v>18</v>
      </c>
      <c r="H17" s="370" t="str">
        <f>IF(G17="(1) RARA VEZ","1", IF(G17="(2) IMPROBABLE","2",IF(G17="(3) POSIBLE","3",IF(G17="(4) PROBABLE","4",IF(G17="(5) CASI SEGURO","5","")))))</f>
        <v>2</v>
      </c>
      <c r="I17" s="303" t="s">
        <v>17</v>
      </c>
      <c r="J17" s="694" t="str">
        <f>IF(I17="(1) INSIGNIFICANTE","1",IF(I17="(2) MENOR","2",IF(I17="(3) MODERADO","3",IF(I17="(4) MAYOR","4",IF(I17="(5) CATASTRÓFICO","5","")))))</f>
        <v>2</v>
      </c>
      <c r="K17" s="690">
        <f>+H17*J17</f>
        <v>4</v>
      </c>
      <c r="L17" s="378" t="s">
        <v>436</v>
      </c>
      <c r="M17" s="67" t="s">
        <v>66</v>
      </c>
      <c r="N17" s="68" t="s">
        <v>9</v>
      </c>
      <c r="O17" s="69">
        <f>IF(N17="SÍ",15,"0")</f>
        <v>15</v>
      </c>
      <c r="P17" s="344">
        <f>SUM(O17:O23)</f>
        <v>55</v>
      </c>
      <c r="Q17" s="289">
        <f>IF(AND(P17&gt;=0,P17&lt;=50),0,IF(AND(P17&gt;50,P17&lt;=75),1,IF(AND(P17&gt;75,P17&lt;=100),2,"REVISAR")))</f>
        <v>1</v>
      </c>
      <c r="R17" s="287" t="s">
        <v>6</v>
      </c>
      <c r="S17" s="289">
        <f>IF(R17="PROBABILIDAD",H17-Q17,J17-Q17)</f>
        <v>1</v>
      </c>
      <c r="T17" s="350">
        <f>IF($S17&lt;=0,1,$S17)</f>
        <v>1</v>
      </c>
      <c r="U17" s="328" t="e">
        <f>IF(AND($R17="PROBABILIDAD",$T17=1),#REF!,IF(AND(R17="PROBABILIDAD",$T17=2),#REF!,IF(AND($R17="PROBABILIDAD",$T17=3),#REF!,IF(AND($R17="PROBABILIDAD",$T17=4),#REF!,IF(AND($R17="PROBABILIDAD",$T17=5),#REF!,$G17)))))</f>
        <v>#REF!</v>
      </c>
      <c r="V17" s="331" t="str">
        <f>IF(AND($R17="IMPACTO",$T17=1),#REF!,IF(AND(R17="IMPACTO",$T17=2),#REF!,IF(AND($R17="IMPACTO",$T17=3),#REF!,IF(AND($R17="IMPACTO",$T17=4),#REF!,IF(AND($R17="IMPACTO",$T17=5),#REF!,I17)))))</f>
        <v>(2) MENOR</v>
      </c>
      <c r="W17" s="690">
        <f>IF(R17="PROBABILIDAD",T17*J17,T17*H17)</f>
        <v>2</v>
      </c>
      <c r="X17" s="322" t="s">
        <v>437</v>
      </c>
      <c r="Y17" s="338">
        <v>43769</v>
      </c>
      <c r="Z17" s="322" t="s">
        <v>438</v>
      </c>
      <c r="AA17" s="691" t="s">
        <v>439</v>
      </c>
      <c r="AB17" s="316">
        <v>43592</v>
      </c>
      <c r="AC17" s="685" t="s">
        <v>440</v>
      </c>
      <c r="AD17" s="322" t="s">
        <v>430</v>
      </c>
      <c r="AE17" s="322" t="s">
        <v>441</v>
      </c>
      <c r="AF17" s="709" t="s">
        <v>474</v>
      </c>
      <c r="AG17" s="710"/>
    </row>
    <row r="18" spans="1:33" ht="25.5" x14ac:dyDescent="0.2">
      <c r="A18" s="365"/>
      <c r="B18" s="323"/>
      <c r="C18" s="270"/>
      <c r="D18" s="270"/>
      <c r="E18" s="300"/>
      <c r="F18" s="270"/>
      <c r="G18" s="381"/>
      <c r="H18" s="317"/>
      <c r="I18" s="303"/>
      <c r="J18" s="694"/>
      <c r="K18" s="334"/>
      <c r="L18" s="695"/>
      <c r="M18" s="70" t="s">
        <v>73</v>
      </c>
      <c r="N18" s="68" t="s">
        <v>9</v>
      </c>
      <c r="O18" s="71">
        <f>IF(N18="SÍ",5,"0")</f>
        <v>5</v>
      </c>
      <c r="P18" s="345"/>
      <c r="Q18" s="290"/>
      <c r="R18" s="288"/>
      <c r="S18" s="290"/>
      <c r="T18" s="351"/>
      <c r="U18" s="329"/>
      <c r="V18" s="332"/>
      <c r="W18" s="334"/>
      <c r="X18" s="323"/>
      <c r="Y18" s="315"/>
      <c r="Z18" s="323"/>
      <c r="AA18" s="692"/>
      <c r="AB18" s="317"/>
      <c r="AC18" s="686"/>
      <c r="AD18" s="323"/>
      <c r="AE18" s="323"/>
      <c r="AF18" s="711"/>
      <c r="AG18" s="712"/>
    </row>
    <row r="19" spans="1:33" x14ac:dyDescent="0.2">
      <c r="A19" s="365"/>
      <c r="B19" s="323"/>
      <c r="C19" s="270"/>
      <c r="D19" s="270"/>
      <c r="E19" s="300"/>
      <c r="F19" s="270"/>
      <c r="G19" s="381"/>
      <c r="H19" s="317"/>
      <c r="I19" s="303"/>
      <c r="J19" s="694"/>
      <c r="K19" s="327"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BAJA</v>
      </c>
      <c r="L19" s="695"/>
      <c r="M19" s="72" t="s">
        <v>74</v>
      </c>
      <c r="N19" s="68" t="s">
        <v>16</v>
      </c>
      <c r="O19" s="71" t="str">
        <f>IF(N19="SÍ",15,"0")</f>
        <v>0</v>
      </c>
      <c r="P19" s="345"/>
      <c r="Q19" s="290"/>
      <c r="R19" s="288"/>
      <c r="S19" s="290"/>
      <c r="T19" s="351"/>
      <c r="U19" s="329"/>
      <c r="V19" s="332"/>
      <c r="W19" s="327" t="s">
        <v>432</v>
      </c>
      <c r="X19" s="323"/>
      <c r="Y19" s="315"/>
      <c r="Z19" s="323"/>
      <c r="AA19" s="692"/>
      <c r="AB19" s="317"/>
      <c r="AC19" s="686"/>
      <c r="AD19" s="323"/>
      <c r="AE19" s="323"/>
      <c r="AF19" s="711"/>
      <c r="AG19" s="712"/>
    </row>
    <row r="20" spans="1:33" x14ac:dyDescent="0.2">
      <c r="A20" s="365"/>
      <c r="B20" s="323"/>
      <c r="C20" s="270"/>
      <c r="D20" s="270"/>
      <c r="E20" s="300"/>
      <c r="F20" s="270"/>
      <c r="G20" s="381"/>
      <c r="H20" s="317"/>
      <c r="I20" s="303"/>
      <c r="J20" s="694"/>
      <c r="K20" s="688"/>
      <c r="L20" s="695"/>
      <c r="M20" s="72" t="s">
        <v>75</v>
      </c>
      <c r="N20" s="68" t="s">
        <v>9</v>
      </c>
      <c r="O20" s="71">
        <f>IF(N20="SÍ",10,"0")</f>
        <v>10</v>
      </c>
      <c r="P20" s="345"/>
      <c r="Q20" s="290"/>
      <c r="R20" s="288"/>
      <c r="S20" s="290"/>
      <c r="T20" s="351"/>
      <c r="U20" s="329"/>
      <c r="V20" s="332"/>
      <c r="W20" s="688"/>
      <c r="X20" s="323"/>
      <c r="Y20" s="315"/>
      <c r="Z20" s="323"/>
      <c r="AA20" s="692"/>
      <c r="AB20" s="317"/>
      <c r="AC20" s="686"/>
      <c r="AD20" s="323"/>
      <c r="AE20" s="323"/>
      <c r="AF20" s="711"/>
      <c r="AG20" s="712"/>
    </row>
    <row r="21" spans="1:33" ht="25.5" x14ac:dyDescent="0.2">
      <c r="A21" s="365"/>
      <c r="B21" s="323"/>
      <c r="C21" s="270"/>
      <c r="D21" s="270"/>
      <c r="E21" s="300"/>
      <c r="F21" s="270"/>
      <c r="G21" s="381"/>
      <c r="H21" s="317"/>
      <c r="I21" s="303"/>
      <c r="J21" s="694"/>
      <c r="K21" s="688"/>
      <c r="L21" s="695"/>
      <c r="M21" s="70" t="s">
        <v>76</v>
      </c>
      <c r="N21" s="68" t="s">
        <v>9</v>
      </c>
      <c r="O21" s="71">
        <f>IF(N21="SÍ",15,"0")</f>
        <v>15</v>
      </c>
      <c r="P21" s="345"/>
      <c r="Q21" s="290"/>
      <c r="R21" s="288"/>
      <c r="S21" s="290"/>
      <c r="T21" s="351"/>
      <c r="U21" s="329"/>
      <c r="V21" s="332"/>
      <c r="W21" s="688"/>
      <c r="X21" s="323"/>
      <c r="Y21" s="315"/>
      <c r="Z21" s="323"/>
      <c r="AA21" s="692"/>
      <c r="AB21" s="317"/>
      <c r="AC21" s="686"/>
      <c r="AD21" s="323"/>
      <c r="AE21" s="323"/>
      <c r="AF21" s="711"/>
      <c r="AG21" s="712"/>
    </row>
    <row r="22" spans="1:33" ht="25.5" x14ac:dyDescent="0.2">
      <c r="A22" s="365"/>
      <c r="B22" s="323"/>
      <c r="C22" s="270"/>
      <c r="D22" s="270"/>
      <c r="E22" s="300"/>
      <c r="F22" s="270"/>
      <c r="G22" s="381"/>
      <c r="H22" s="317"/>
      <c r="I22" s="303"/>
      <c r="J22" s="694"/>
      <c r="K22" s="688"/>
      <c r="L22" s="695"/>
      <c r="M22" s="70" t="s">
        <v>77</v>
      </c>
      <c r="N22" s="68" t="s">
        <v>9</v>
      </c>
      <c r="O22" s="71">
        <f>IF(N22="SÍ",10,"0")</f>
        <v>10</v>
      </c>
      <c r="P22" s="345"/>
      <c r="Q22" s="290"/>
      <c r="R22" s="288"/>
      <c r="S22" s="290"/>
      <c r="T22" s="351"/>
      <c r="U22" s="329"/>
      <c r="V22" s="332"/>
      <c r="W22" s="688"/>
      <c r="X22" s="323"/>
      <c r="Y22" s="315"/>
      <c r="Z22" s="323"/>
      <c r="AA22" s="692"/>
      <c r="AB22" s="317"/>
      <c r="AC22" s="686"/>
      <c r="AD22" s="323"/>
      <c r="AE22" s="323"/>
      <c r="AF22" s="711"/>
      <c r="AG22" s="712"/>
    </row>
    <row r="23" spans="1:33" ht="25.5" x14ac:dyDescent="0.2">
      <c r="A23" s="366"/>
      <c r="B23" s="324"/>
      <c r="C23" s="370"/>
      <c r="D23" s="370"/>
      <c r="E23" s="322"/>
      <c r="F23" s="370"/>
      <c r="G23" s="341"/>
      <c r="H23" s="318"/>
      <c r="I23" s="304"/>
      <c r="J23" s="694"/>
      <c r="K23" s="689"/>
      <c r="L23" s="696"/>
      <c r="M23" s="73" t="s">
        <v>78</v>
      </c>
      <c r="N23" s="68" t="s">
        <v>16</v>
      </c>
      <c r="O23" s="71" t="str">
        <f>IF(N23="SÍ",30,"0")</f>
        <v>0</v>
      </c>
      <c r="P23" s="345"/>
      <c r="Q23" s="290"/>
      <c r="R23" s="288"/>
      <c r="S23" s="290"/>
      <c r="T23" s="351"/>
      <c r="U23" s="330"/>
      <c r="V23" s="333"/>
      <c r="W23" s="689"/>
      <c r="X23" s="324"/>
      <c r="Y23" s="315"/>
      <c r="Z23" s="324"/>
      <c r="AA23" s="693"/>
      <c r="AB23" s="318"/>
      <c r="AC23" s="687"/>
      <c r="AD23" s="324"/>
      <c r="AE23" s="324"/>
      <c r="AF23" s="713"/>
      <c r="AG23" s="714"/>
    </row>
    <row r="24" spans="1:33" x14ac:dyDescent="0.2">
      <c r="A24" s="306" t="s">
        <v>118</v>
      </c>
      <c r="B24" s="306"/>
      <c r="C24" s="306"/>
      <c r="D24" s="306"/>
      <c r="E24" s="306"/>
      <c r="F24" s="306"/>
      <c r="G24" s="306"/>
      <c r="H24" s="306"/>
      <c r="I24" s="306"/>
      <c r="J24" s="306"/>
      <c r="K24" s="306"/>
      <c r="L24" s="306"/>
      <c r="M24" s="306"/>
      <c r="N24" s="306"/>
      <c r="O24" s="306"/>
      <c r="P24" s="306"/>
      <c r="Q24" s="306"/>
      <c r="R24" s="306"/>
      <c r="S24" s="306"/>
      <c r="T24" s="306"/>
      <c r="U24" s="306"/>
      <c r="V24" s="306"/>
      <c r="W24" s="306"/>
      <c r="X24" s="306"/>
      <c r="Y24" s="306"/>
      <c r="Z24" s="306"/>
      <c r="AA24" s="306"/>
      <c r="AB24" s="306"/>
      <c r="AC24" s="306"/>
      <c r="AD24" s="306"/>
      <c r="AE24" s="306"/>
    </row>
    <row r="25" spans="1:33" x14ac:dyDescent="0.2">
      <c r="A25" s="307" t="s">
        <v>119</v>
      </c>
      <c r="B25" s="307"/>
      <c r="C25" s="308"/>
      <c r="D25" s="308"/>
      <c r="E25" s="308"/>
      <c r="F25" s="308"/>
      <c r="G25" s="308"/>
      <c r="H25" s="308"/>
      <c r="I25" s="308"/>
      <c r="J25" s="308"/>
      <c r="K25" s="308"/>
      <c r="L25" s="308"/>
      <c r="M25" s="308"/>
      <c r="N25" s="308"/>
      <c r="O25" s="308"/>
      <c r="P25" s="308"/>
      <c r="Q25" s="308"/>
      <c r="R25" s="308"/>
      <c r="S25" s="308"/>
      <c r="T25" s="308"/>
      <c r="U25" s="308"/>
      <c r="V25" s="308"/>
      <c r="W25" s="308"/>
      <c r="X25" s="308"/>
      <c r="Y25" s="308"/>
      <c r="Z25" s="308"/>
      <c r="AA25" s="308"/>
      <c r="AB25" s="308"/>
      <c r="AC25" s="308"/>
      <c r="AD25" s="308"/>
      <c r="AE25" s="308"/>
    </row>
    <row r="26" spans="1:33" x14ac:dyDescent="0.2">
      <c r="A26" s="309" t="s">
        <v>120</v>
      </c>
      <c r="B26" s="309"/>
      <c r="C26" s="309" t="s">
        <v>121</v>
      </c>
      <c r="D26" s="309"/>
      <c r="E26" s="309"/>
      <c r="F26" s="309"/>
      <c r="G26" s="309"/>
      <c r="H26" s="309"/>
      <c r="I26" s="309"/>
      <c r="J26" s="309"/>
      <c r="K26" s="309"/>
      <c r="L26" s="309"/>
      <c r="M26" s="309"/>
      <c r="N26" s="309"/>
      <c r="O26" s="309"/>
      <c r="P26" s="309"/>
      <c r="Q26" s="309"/>
      <c r="R26" s="309"/>
      <c r="S26" s="309"/>
      <c r="T26" s="309"/>
      <c r="U26" s="309"/>
      <c r="V26" s="309"/>
      <c r="W26" s="309"/>
      <c r="X26" s="309"/>
      <c r="Y26" s="309"/>
      <c r="Z26" s="310" t="s">
        <v>122</v>
      </c>
      <c r="AA26" s="310"/>
      <c r="AB26" s="310"/>
      <c r="AC26" s="311" t="s">
        <v>123</v>
      </c>
      <c r="AD26" s="312"/>
      <c r="AE26" s="313"/>
    </row>
    <row r="27" spans="1:33" s="74" customFormat="1" x14ac:dyDescent="0.2">
      <c r="A27" s="298">
        <v>1</v>
      </c>
      <c r="B27" s="299"/>
      <c r="C27" s="300" t="s">
        <v>442</v>
      </c>
      <c r="D27" s="300"/>
      <c r="E27" s="300"/>
      <c r="F27" s="300"/>
      <c r="G27" s="300"/>
      <c r="H27" s="300"/>
      <c r="I27" s="300"/>
      <c r="J27" s="300"/>
      <c r="K27" s="300"/>
      <c r="L27" s="300"/>
      <c r="M27" s="300"/>
      <c r="N27" s="300"/>
      <c r="O27" s="300"/>
      <c r="P27" s="300"/>
      <c r="Q27" s="300"/>
      <c r="R27" s="300"/>
      <c r="S27" s="300"/>
      <c r="T27" s="300"/>
      <c r="U27" s="300"/>
      <c r="V27" s="300"/>
      <c r="W27" s="300"/>
      <c r="X27" s="300"/>
      <c r="Y27" s="300"/>
      <c r="Z27" s="301">
        <v>43490</v>
      </c>
      <c r="AA27" s="285"/>
      <c r="AB27" s="286"/>
      <c r="AC27" s="270" t="s">
        <v>443</v>
      </c>
      <c r="AD27" s="270"/>
      <c r="AE27" s="270"/>
    </row>
    <row r="28" spans="1:33" s="74" customFormat="1" x14ac:dyDescent="0.2">
      <c r="A28" s="298">
        <v>2</v>
      </c>
      <c r="B28" s="299"/>
      <c r="C28" s="300" t="s">
        <v>444</v>
      </c>
      <c r="D28" s="300"/>
      <c r="E28" s="300"/>
      <c r="F28" s="300"/>
      <c r="G28" s="300"/>
      <c r="H28" s="300"/>
      <c r="I28" s="300"/>
      <c r="J28" s="300"/>
      <c r="K28" s="300"/>
      <c r="L28" s="300"/>
      <c r="M28" s="300"/>
      <c r="N28" s="300"/>
      <c r="O28" s="300"/>
      <c r="P28" s="300"/>
      <c r="Q28" s="300"/>
      <c r="R28" s="300"/>
      <c r="S28" s="300"/>
      <c r="T28" s="300"/>
      <c r="U28" s="300"/>
      <c r="V28" s="300"/>
      <c r="W28" s="300"/>
      <c r="X28" s="300"/>
      <c r="Y28" s="300"/>
      <c r="Z28" s="302"/>
      <c r="AA28" s="285"/>
      <c r="AB28" s="286"/>
      <c r="AC28" s="270" t="s">
        <v>443</v>
      </c>
      <c r="AD28" s="270"/>
      <c r="AE28" s="270"/>
    </row>
    <row r="29" spans="1:33" s="74" customFormat="1" x14ac:dyDescent="0.2">
      <c r="A29" s="298">
        <v>3</v>
      </c>
      <c r="B29" s="299"/>
      <c r="C29" s="300" t="s">
        <v>363</v>
      </c>
      <c r="D29" s="300"/>
      <c r="E29" s="300"/>
      <c r="F29" s="300"/>
      <c r="G29" s="300"/>
      <c r="H29" s="300"/>
      <c r="I29" s="300"/>
      <c r="J29" s="300"/>
      <c r="K29" s="300"/>
      <c r="L29" s="300"/>
      <c r="M29" s="300"/>
      <c r="N29" s="300"/>
      <c r="O29" s="300"/>
      <c r="P29" s="300"/>
      <c r="Q29" s="300"/>
      <c r="R29" s="300"/>
      <c r="S29" s="300"/>
      <c r="T29" s="300"/>
      <c r="U29" s="300"/>
      <c r="V29" s="300"/>
      <c r="W29" s="300"/>
      <c r="X29" s="300"/>
      <c r="Y29" s="300"/>
      <c r="Z29" s="301">
        <v>43593</v>
      </c>
      <c r="AA29" s="285"/>
      <c r="AB29" s="286"/>
      <c r="AC29" s="270" t="s">
        <v>445</v>
      </c>
      <c r="AD29" s="270"/>
      <c r="AE29" s="270"/>
    </row>
    <row r="30" spans="1:33" x14ac:dyDescent="0.2">
      <c r="A30" s="445" t="s">
        <v>128</v>
      </c>
      <c r="B30" s="446"/>
      <c r="C30" s="446"/>
      <c r="D30" s="446"/>
      <c r="E30" s="446"/>
      <c r="F30" s="446"/>
      <c r="G30" s="446"/>
      <c r="H30" s="446"/>
      <c r="I30" s="446"/>
      <c r="J30" s="446"/>
      <c r="K30" s="446"/>
      <c r="L30" s="446"/>
      <c r="M30" s="446"/>
      <c r="N30" s="446"/>
      <c r="O30" s="446"/>
      <c r="P30" s="446"/>
      <c r="Q30" s="446"/>
      <c r="R30" s="446"/>
      <c r="S30" s="446"/>
      <c r="T30" s="446"/>
      <c r="U30" s="446"/>
      <c r="V30" s="446"/>
      <c r="W30" s="446"/>
      <c r="X30" s="446"/>
      <c r="Y30" s="446"/>
      <c r="Z30" s="446"/>
      <c r="AA30" s="446"/>
      <c r="AB30" s="446"/>
      <c r="AC30" s="446"/>
      <c r="AD30" s="446"/>
      <c r="AE30" s="447"/>
    </row>
    <row r="31" spans="1:33" x14ac:dyDescent="0.2">
      <c r="A31" s="277" t="s">
        <v>123</v>
      </c>
      <c r="B31" s="277"/>
      <c r="C31" s="277"/>
      <c r="D31" s="277"/>
      <c r="E31" s="277"/>
      <c r="F31" s="277"/>
      <c r="G31" s="277" t="s">
        <v>129</v>
      </c>
      <c r="H31" s="277"/>
      <c r="I31" s="277"/>
      <c r="J31" s="277"/>
      <c r="K31" s="277"/>
      <c r="L31" s="277"/>
      <c r="M31" s="277"/>
      <c r="N31" s="277" t="s">
        <v>130</v>
      </c>
      <c r="O31" s="277"/>
      <c r="P31" s="277"/>
      <c r="Q31" s="277"/>
      <c r="R31" s="277"/>
      <c r="S31" s="277"/>
      <c r="T31" s="277"/>
      <c r="U31" s="277"/>
      <c r="V31" s="277"/>
      <c r="W31" s="277"/>
      <c r="X31" s="277"/>
      <c r="Y31" s="277"/>
      <c r="Z31" s="277"/>
      <c r="AA31" s="278" t="s">
        <v>446</v>
      </c>
      <c r="AB31" s="278"/>
      <c r="AC31" s="278"/>
      <c r="AD31" s="278"/>
      <c r="AE31" s="278"/>
      <c r="AF31" s="75"/>
      <c r="AG31" s="75"/>
    </row>
    <row r="32" spans="1:33" ht="25.5" x14ac:dyDescent="0.2">
      <c r="A32" s="81" t="s">
        <v>131</v>
      </c>
      <c r="B32" s="266" t="s">
        <v>447</v>
      </c>
      <c r="C32" s="266"/>
      <c r="D32" s="266"/>
      <c r="E32" s="266"/>
      <c r="F32" s="266"/>
      <c r="G32" s="81" t="s">
        <v>131</v>
      </c>
      <c r="H32" s="266" t="s">
        <v>448</v>
      </c>
      <c r="I32" s="266"/>
      <c r="J32" s="266"/>
      <c r="K32" s="266"/>
      <c r="L32" s="266"/>
      <c r="M32" s="266"/>
      <c r="N32" s="280" t="s">
        <v>131</v>
      </c>
      <c r="O32" s="281"/>
      <c r="P32" s="281"/>
      <c r="Q32" s="281"/>
      <c r="R32" s="282"/>
      <c r="S32" s="82"/>
      <c r="T32" s="82"/>
      <c r="U32" s="449" t="s">
        <v>449</v>
      </c>
      <c r="V32" s="270"/>
      <c r="W32" s="270"/>
      <c r="X32" s="270"/>
      <c r="Y32" s="270"/>
      <c r="Z32" s="270"/>
      <c r="AA32" s="81" t="s">
        <v>131</v>
      </c>
      <c r="AB32" s="302"/>
      <c r="AC32" s="285"/>
      <c r="AD32" s="285"/>
      <c r="AE32" s="286"/>
      <c r="AF32" s="75"/>
      <c r="AG32" s="75"/>
    </row>
    <row r="33" spans="1:33" s="74" customFormat="1" x14ac:dyDescent="0.2">
      <c r="A33" s="83" t="s">
        <v>135</v>
      </c>
      <c r="B33" s="277" t="s">
        <v>450</v>
      </c>
      <c r="C33" s="277"/>
      <c r="D33" s="277"/>
      <c r="E33" s="277"/>
      <c r="F33" s="277"/>
      <c r="G33" s="83" t="s">
        <v>135</v>
      </c>
      <c r="H33" s="277" t="s">
        <v>451</v>
      </c>
      <c r="I33" s="277"/>
      <c r="J33" s="277"/>
      <c r="K33" s="277"/>
      <c r="L33" s="277"/>
      <c r="M33" s="277"/>
      <c r="N33" s="267" t="s">
        <v>135</v>
      </c>
      <c r="O33" s="268"/>
      <c r="P33" s="268"/>
      <c r="Q33" s="268"/>
      <c r="R33" s="269"/>
      <c r="S33" s="82"/>
      <c r="T33" s="82"/>
      <c r="U33" s="265" t="s">
        <v>265</v>
      </c>
      <c r="V33" s="265"/>
      <c r="W33" s="265"/>
      <c r="X33" s="265"/>
      <c r="Y33" s="265"/>
      <c r="Z33" s="265"/>
      <c r="AA33" s="83" t="s">
        <v>135</v>
      </c>
      <c r="AB33" s="270"/>
      <c r="AC33" s="270"/>
      <c r="AD33" s="270"/>
      <c r="AE33" s="270"/>
      <c r="AF33" s="77"/>
      <c r="AG33" s="77"/>
    </row>
    <row r="34" spans="1:33" s="74" customFormat="1" x14ac:dyDescent="0.2">
      <c r="A34" s="83" t="s">
        <v>139</v>
      </c>
      <c r="B34" s="266" t="s">
        <v>452</v>
      </c>
      <c r="C34" s="266"/>
      <c r="D34" s="266"/>
      <c r="E34" s="266"/>
      <c r="F34" s="266"/>
      <c r="G34" s="83" t="s">
        <v>139</v>
      </c>
      <c r="H34" s="266" t="s">
        <v>453</v>
      </c>
      <c r="I34" s="266"/>
      <c r="J34" s="266"/>
      <c r="K34" s="266"/>
      <c r="L34" s="266"/>
      <c r="M34" s="266"/>
      <c r="N34" s="267" t="s">
        <v>139</v>
      </c>
      <c r="O34" s="268"/>
      <c r="P34" s="268"/>
      <c r="Q34" s="268"/>
      <c r="R34" s="269"/>
      <c r="S34" s="82"/>
      <c r="T34" s="82"/>
      <c r="U34" s="270" t="s">
        <v>176</v>
      </c>
      <c r="V34" s="270"/>
      <c r="W34" s="270"/>
      <c r="X34" s="270"/>
      <c r="Y34" s="270"/>
      <c r="Z34" s="270"/>
      <c r="AA34" s="83" t="s">
        <v>139</v>
      </c>
      <c r="AB34" s="270"/>
      <c r="AC34" s="270"/>
      <c r="AD34" s="270"/>
      <c r="AE34" s="270"/>
      <c r="AF34" s="77"/>
      <c r="AG34" s="77"/>
    </row>
    <row r="35" spans="1:33" s="74" customFormat="1" x14ac:dyDescent="0.2">
      <c r="D35" s="84"/>
      <c r="AF35" s="78"/>
      <c r="AG35" s="78"/>
    </row>
    <row r="36" spans="1:33" x14ac:dyDescent="0.2">
      <c r="AF36" s="76"/>
      <c r="AG36" s="76"/>
    </row>
    <row r="37" spans="1:33" x14ac:dyDescent="0.2">
      <c r="AF37" s="76"/>
      <c r="AG37" s="76"/>
    </row>
  </sheetData>
  <mergeCells count="136">
    <mergeCell ref="AF6:AG9"/>
    <mergeCell ref="AF10:AG16"/>
    <mergeCell ref="AF17:AG23"/>
    <mergeCell ref="A5:B5"/>
    <mergeCell ref="C5:F5"/>
    <mergeCell ref="G5:L5"/>
    <mergeCell ref="N5:R5"/>
    <mergeCell ref="V5:W5"/>
    <mergeCell ref="AD5:AE5"/>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A1:A4"/>
    <mergeCell ref="B1:E2"/>
    <mergeCell ref="F1:AB2"/>
    <mergeCell ref="AD1:AE1"/>
    <mergeCell ref="AD2:AE2"/>
    <mergeCell ref="B3:E4"/>
    <mergeCell ref="F3:AB4"/>
    <mergeCell ref="AD3:AE3"/>
    <mergeCell ref="AD4:AE4"/>
    <mergeCell ref="N8:N9"/>
    <mergeCell ref="R8:R9"/>
    <mergeCell ref="U8:W8"/>
    <mergeCell ref="X8:X9"/>
    <mergeCell ref="Y8:AA8"/>
    <mergeCell ref="G10:G16"/>
    <mergeCell ref="H10:H16"/>
    <mergeCell ref="I10:I16"/>
    <mergeCell ref="J10:J16"/>
    <mergeCell ref="K10:K11"/>
    <mergeCell ref="L10:L16"/>
    <mergeCell ref="A10:A16"/>
    <mergeCell ref="B10:B16"/>
    <mergeCell ref="C10:C16"/>
    <mergeCell ref="D10:D16"/>
    <mergeCell ref="E10:E16"/>
    <mergeCell ref="F10:F16"/>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7:G23"/>
    <mergeCell ref="H17:H23"/>
    <mergeCell ref="I17:I23"/>
    <mergeCell ref="J17:J23"/>
    <mergeCell ref="K17:K18"/>
    <mergeCell ref="L17:L23"/>
    <mergeCell ref="A17:A23"/>
    <mergeCell ref="B17:B23"/>
    <mergeCell ref="C17:C23"/>
    <mergeCell ref="D17:D23"/>
    <mergeCell ref="E17:E23"/>
    <mergeCell ref="F17:F23"/>
    <mergeCell ref="AB17:AB23"/>
    <mergeCell ref="AC17:AC23"/>
    <mergeCell ref="AD17:AD23"/>
    <mergeCell ref="AE17:AE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A27:B27"/>
    <mergeCell ref="C27:Y27"/>
    <mergeCell ref="Z27:AB27"/>
    <mergeCell ref="AC27:AE27"/>
    <mergeCell ref="A28:B28"/>
    <mergeCell ref="C28:Y28"/>
    <mergeCell ref="Z28:AB28"/>
    <mergeCell ref="AC28:AE28"/>
    <mergeCell ref="A24:AE24"/>
    <mergeCell ref="A25:AE25"/>
    <mergeCell ref="A26:B26"/>
    <mergeCell ref="C26:Y26"/>
    <mergeCell ref="Z26:AB26"/>
    <mergeCell ref="AC26:AE26"/>
    <mergeCell ref="A29:B29"/>
    <mergeCell ref="C29:Y29"/>
    <mergeCell ref="Z29:AB29"/>
    <mergeCell ref="AC29:AE29"/>
    <mergeCell ref="A30:AE30"/>
    <mergeCell ref="A31:F31"/>
    <mergeCell ref="G31:M31"/>
    <mergeCell ref="N31:Z31"/>
    <mergeCell ref="AA31:AE31"/>
    <mergeCell ref="B34:F34"/>
    <mergeCell ref="H34:M34"/>
    <mergeCell ref="N34:R34"/>
    <mergeCell ref="U34:Z34"/>
    <mergeCell ref="AB34:AE34"/>
    <mergeCell ref="B32:F32"/>
    <mergeCell ref="H32:M32"/>
    <mergeCell ref="N32:R32"/>
    <mergeCell ref="U32:Z32"/>
    <mergeCell ref="AB32:AE32"/>
    <mergeCell ref="B33:F33"/>
    <mergeCell ref="H33:M33"/>
    <mergeCell ref="N33:R33"/>
    <mergeCell ref="U33:Z33"/>
    <mergeCell ref="AB33:AE33"/>
  </mergeCells>
  <conditionalFormatting sqref="K10:K16">
    <cfRule type="expression" dxfId="23" priority="21">
      <formula>$K$12="BAJA"</formula>
    </cfRule>
    <cfRule type="expression" dxfId="22" priority="22">
      <formula>$K$12="MODERADA"</formula>
    </cfRule>
    <cfRule type="expression" dxfId="21" priority="23">
      <formula>$K$12="ALTA"</formula>
    </cfRule>
    <cfRule type="expression" dxfId="20" priority="24">
      <formula>$K$12="EXTREMA"</formula>
    </cfRule>
  </conditionalFormatting>
  <conditionalFormatting sqref="K17:K18">
    <cfRule type="expression" dxfId="19" priority="17">
      <formula>$K$19="BAJA"</formula>
    </cfRule>
    <cfRule type="expression" dxfId="18" priority="18">
      <formula>$K$19="MODERADA"</formula>
    </cfRule>
    <cfRule type="expression" dxfId="17" priority="19">
      <formula>$K$19="ALTA"</formula>
    </cfRule>
    <cfRule type="expression" dxfId="16" priority="20">
      <formula>$K$19="EXTREMA"</formula>
    </cfRule>
  </conditionalFormatting>
  <conditionalFormatting sqref="K19:K23">
    <cfRule type="expression" dxfId="15" priority="13">
      <formula>$K$19="BAJA"</formula>
    </cfRule>
    <cfRule type="expression" dxfId="14" priority="14">
      <formula>$K$19="MODERADA"</formula>
    </cfRule>
    <cfRule type="expression" dxfId="13" priority="15">
      <formula>$K$19="ALTA"</formula>
    </cfRule>
    <cfRule type="expression" dxfId="12" priority="16">
      <formula>$K$19="EXTREMA"</formula>
    </cfRule>
  </conditionalFormatting>
  <conditionalFormatting sqref="W10:W12">
    <cfRule type="expression" dxfId="11" priority="9">
      <formula>$K$12="BAJA"</formula>
    </cfRule>
    <cfRule type="expression" dxfId="10" priority="10">
      <formula>$K$12="MODERADA"</formula>
    </cfRule>
    <cfRule type="expression" dxfId="9" priority="11">
      <formula>$K$12="ALTA"</formula>
    </cfRule>
    <cfRule type="expression" dxfId="8" priority="12">
      <formula>$K$12="EXTREMA"</formula>
    </cfRule>
  </conditionalFormatting>
  <conditionalFormatting sqref="W19">
    <cfRule type="expression" dxfId="7" priority="5">
      <formula>$K$12="BAJA"</formula>
    </cfRule>
    <cfRule type="expression" dxfId="6" priority="6">
      <formula>$K$12="MODERADA"</formula>
    </cfRule>
    <cfRule type="expression" dxfId="5" priority="7">
      <formula>$K$12="ALTA"</formula>
    </cfRule>
    <cfRule type="expression" dxfId="4" priority="8">
      <formula>$K$12="EXTREMA"</formula>
    </cfRule>
  </conditionalFormatting>
  <conditionalFormatting sqref="W17:W18">
    <cfRule type="expression" dxfId="3" priority="1">
      <formula>$K$12="BAJA"</formula>
    </cfRule>
    <cfRule type="expression" dxfId="2" priority="2">
      <formula>$K$12="MODERADA"</formula>
    </cfRule>
    <cfRule type="expression" dxfId="1" priority="3">
      <formula>$K$12="ALTA"</formula>
    </cfRule>
    <cfRule type="expression" dxfId="0" priority="4">
      <formula>$K$12="EXTREMA"</formula>
    </cfRule>
  </conditionalFormatting>
  <dataValidations count="5">
    <dataValidation type="list" allowBlank="1" showInputMessage="1" showErrorMessage="1" sqref="R10 R17:R23">
      <formula1>#REF!</formula1>
    </dataValidation>
    <dataValidation type="list" allowBlank="1" showInputMessage="1" showErrorMessage="1" sqref="G10 G17:G23">
      <formula1>#REF!</formula1>
    </dataValidation>
    <dataValidation type="list" allowBlank="1" showInputMessage="1" showErrorMessage="1" sqref="N10:N23">
      <formula1>#REF!</formula1>
    </dataValidation>
    <dataValidation type="list" allowBlank="1" showInputMessage="1" showErrorMessage="1" sqref="I10 I17:I23">
      <formula1>#REF!</formula1>
    </dataValidation>
    <dataValidation type="list" allowBlank="1" showInputMessage="1" showErrorMessage="1" sqref="D10 D17:D23">
      <formula1>#REF!</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Educacion</vt:lpstr>
      <vt:lpstr>Gestion Emprender</vt:lpstr>
      <vt:lpstr>Espiritualidad</vt:lpstr>
      <vt:lpstr>Externado</vt:lpstr>
      <vt:lpstr>Internado</vt:lpstr>
      <vt:lpstr>Psicosocial</vt:lpstr>
      <vt:lpstr>Salud</vt:lpstr>
      <vt:lpstr>Sociolegal</vt:lpstr>
      <vt:lpstr>Territorio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Andres Guerra Jimenez</dc:creator>
  <cp:lastModifiedBy>Sulma Esperanza Avenda;o Mu;oz</cp:lastModifiedBy>
  <dcterms:created xsi:type="dcterms:W3CDTF">2019-07-08T14:18:21Z</dcterms:created>
  <dcterms:modified xsi:type="dcterms:W3CDTF">2019-09-23T16:32:49Z</dcterms:modified>
</cp:coreProperties>
</file>