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CORRUPCIÓN\SEGUIMIENTO 1-2019\"/>
    </mc:Choice>
  </mc:AlternateContent>
  <bookViews>
    <workbookView xWindow="0" yWindow="0" windowWidth="16815" windowHeight="7455"/>
  </bookViews>
  <sheets>
    <sheet name="FORMATO" sheetId="6" r:id="rId1"/>
    <sheet name="INSTRUCTIVO DE DILIGENCIAMIENTO" sheetId="7" r:id="rId2"/>
    <sheet name="ENCUESTA IMPACTO RIESGO 1" sheetId="11" r:id="rId3"/>
    <sheet name="ENCUESTA IMPACTO RIESGO 2" sheetId="12" r:id="rId4"/>
    <sheet name="ENCUESTA IMPACTO RIESGO 3" sheetId="13" r:id="rId5"/>
  </sheet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7" i="6" l="1"/>
  <c r="N206" i="6"/>
  <c r="N205" i="6"/>
  <c r="N204" i="6"/>
  <c r="N203" i="6"/>
  <c r="N202" i="6"/>
  <c r="O201" i="6"/>
  <c r="P201" i="6" s="1"/>
  <c r="S201" i="6" s="1"/>
  <c r="N201" i="6"/>
  <c r="I201" i="6"/>
  <c r="Y201" i="6" s="1"/>
  <c r="G201" i="6"/>
  <c r="N200" i="6"/>
  <c r="N199" i="6"/>
  <c r="N198" i="6"/>
  <c r="N197" i="6"/>
  <c r="N196" i="6"/>
  <c r="N195" i="6"/>
  <c r="N194" i="6"/>
  <c r="I194" i="6"/>
  <c r="Y194" i="6" s="1"/>
  <c r="G194" i="6"/>
  <c r="N193" i="6"/>
  <c r="N192" i="6"/>
  <c r="N191" i="6"/>
  <c r="N190" i="6"/>
  <c r="N189" i="6"/>
  <c r="N188" i="6"/>
  <c r="N187" i="6"/>
  <c r="J187" i="6"/>
  <c r="J189" i="6" s="1"/>
  <c r="I187" i="6"/>
  <c r="G187" i="6"/>
  <c r="N186" i="6"/>
  <c r="N185" i="6"/>
  <c r="N184" i="6"/>
  <c r="N183" i="6"/>
  <c r="N182" i="6"/>
  <c r="N181" i="6"/>
  <c r="N180" i="6"/>
  <c r="I180" i="6"/>
  <c r="G180" i="6"/>
  <c r="N179" i="6"/>
  <c r="N178" i="6"/>
  <c r="N177" i="6"/>
  <c r="N176" i="6"/>
  <c r="N175" i="6"/>
  <c r="N174" i="6"/>
  <c r="N173" i="6"/>
  <c r="I173" i="6"/>
  <c r="Y173" i="6" s="1"/>
  <c r="G173" i="6"/>
  <c r="O180" i="6" l="1"/>
  <c r="P180" i="6" s="1"/>
  <c r="Q180" i="6" s="1"/>
  <c r="R180" i="6" s="1"/>
  <c r="O173" i="6"/>
  <c r="P173" i="6" s="1"/>
  <c r="Q173" i="6" s="1"/>
  <c r="R173" i="6" s="1"/>
  <c r="Q194" i="6"/>
  <c r="R194" i="6" s="1"/>
  <c r="V194" i="6" s="1"/>
  <c r="O187" i="6"/>
  <c r="P187" i="6" s="1"/>
  <c r="Q187" i="6" s="1"/>
  <c r="R187" i="6" s="1"/>
  <c r="J180" i="6"/>
  <c r="J182" i="6" s="1"/>
  <c r="O194" i="6"/>
  <c r="P194" i="6" s="1"/>
  <c r="S194" i="6" s="1"/>
  <c r="T194" i="6" s="1"/>
  <c r="S173" i="6"/>
  <c r="T173" i="6" s="1"/>
  <c r="T201" i="6"/>
  <c r="X201" i="6"/>
  <c r="W187" i="6"/>
  <c r="V187" i="6"/>
  <c r="Q201" i="6"/>
  <c r="R201" i="6" s="1"/>
  <c r="W180" i="6"/>
  <c r="Z180" i="6" s="1"/>
  <c r="Z182" i="6" s="1"/>
  <c r="V180" i="6"/>
  <c r="S187" i="6"/>
  <c r="J173" i="6"/>
  <c r="J175" i="6" s="1"/>
  <c r="S180" i="6"/>
  <c r="Y187" i="6"/>
  <c r="J194" i="6"/>
  <c r="J196" i="6" s="1"/>
  <c r="Y180" i="6"/>
  <c r="J201" i="6"/>
  <c r="J203" i="6" s="1"/>
  <c r="X194" i="6" l="1"/>
  <c r="W194" i="6"/>
  <c r="Z194" i="6" s="1"/>
  <c r="Z196" i="6" s="1"/>
  <c r="Z187" i="6"/>
  <c r="Z189" i="6" s="1"/>
  <c r="X173" i="6"/>
  <c r="T180" i="6"/>
  <c r="X180" i="6"/>
  <c r="X187" i="6"/>
  <c r="T187" i="6"/>
  <c r="V201" i="6"/>
  <c r="W201" i="6"/>
  <c r="Z201" i="6" s="1"/>
  <c r="Z203" i="6" s="1"/>
  <c r="W173" i="6"/>
  <c r="Z173" i="6" s="1"/>
  <c r="Z175" i="6" s="1"/>
  <c r="V173" i="6"/>
  <c r="N172" i="6" l="1"/>
  <c r="N171" i="6"/>
  <c r="N170" i="6"/>
  <c r="N169" i="6"/>
  <c r="N168" i="6"/>
  <c r="N167" i="6"/>
  <c r="N166" i="6"/>
  <c r="I166" i="6"/>
  <c r="Y166" i="6" s="1"/>
  <c r="G166" i="6"/>
  <c r="O166" i="6" l="1"/>
  <c r="P166" i="6" s="1"/>
  <c r="Q166" i="6"/>
  <c r="R166" i="6" s="1"/>
  <c r="S166" i="6"/>
  <c r="J166" i="6"/>
  <c r="J168" i="6" s="1"/>
  <c r="T166" i="6" l="1"/>
  <c r="X166" i="6"/>
  <c r="V166" i="6"/>
  <c r="W166" i="6"/>
  <c r="Z166" i="6" s="1"/>
  <c r="Z168" i="6" s="1"/>
  <c r="N165" i="6" l="1"/>
  <c r="N164" i="6"/>
  <c r="N163" i="6"/>
  <c r="O159" i="6" s="1"/>
  <c r="P159" i="6" s="1"/>
  <c r="N162" i="6"/>
  <c r="N161" i="6"/>
  <c r="N160" i="6"/>
  <c r="N159" i="6"/>
  <c r="I159" i="6"/>
  <c r="Y159" i="6" s="1"/>
  <c r="G159" i="6"/>
  <c r="N158" i="6"/>
  <c r="N157" i="6"/>
  <c r="N156" i="6"/>
  <c r="N155" i="6"/>
  <c r="N154" i="6"/>
  <c r="N153" i="6"/>
  <c r="N152" i="6"/>
  <c r="I152" i="6"/>
  <c r="Y152" i="6" s="1"/>
  <c r="G152" i="6"/>
  <c r="N151" i="6"/>
  <c r="N150" i="6"/>
  <c r="N149" i="6"/>
  <c r="N148" i="6"/>
  <c r="N147" i="6"/>
  <c r="N146" i="6"/>
  <c r="N145" i="6"/>
  <c r="J145" i="6"/>
  <c r="J147" i="6" s="1"/>
  <c r="I145" i="6"/>
  <c r="G145" i="6"/>
  <c r="O145" i="6" l="1"/>
  <c r="P145" i="6" s="1"/>
  <c r="Q145" i="6" s="1"/>
  <c r="R145" i="6" s="1"/>
  <c r="V145" i="6" s="1"/>
  <c r="O152" i="6"/>
  <c r="P152" i="6" s="1"/>
  <c r="Q152" i="6" s="1"/>
  <c r="R152" i="6" s="1"/>
  <c r="S145" i="6"/>
  <c r="Q159" i="6"/>
  <c r="R159" i="6" s="1"/>
  <c r="Y145" i="6"/>
  <c r="J152" i="6"/>
  <c r="J154" i="6" s="1"/>
  <c r="S159" i="6"/>
  <c r="J159" i="6"/>
  <c r="J161" i="6" s="1"/>
  <c r="V152" i="6" l="1"/>
  <c r="W152" i="6"/>
  <c r="Z152" i="6" s="1"/>
  <c r="Z154" i="6" s="1"/>
  <c r="S152" i="6"/>
  <c r="X152" i="6" s="1"/>
  <c r="W145" i="6"/>
  <c r="X145" i="6"/>
  <c r="T145" i="6"/>
  <c r="T152" i="6"/>
  <c r="V159" i="6"/>
  <c r="W159" i="6"/>
  <c r="Z159" i="6" s="1"/>
  <c r="Z161" i="6" s="1"/>
  <c r="Z145" i="6"/>
  <c r="Z147" i="6" s="1"/>
  <c r="T159" i="6"/>
  <c r="X159" i="6"/>
  <c r="N144" i="6" l="1"/>
  <c r="N143" i="6"/>
  <c r="N142" i="6"/>
  <c r="N141" i="6"/>
  <c r="N140" i="6"/>
  <c r="O138" i="6" s="1"/>
  <c r="P138" i="6" s="1"/>
  <c r="N139" i="6"/>
  <c r="N138" i="6"/>
  <c r="I138" i="6"/>
  <c r="G138" i="6"/>
  <c r="N137" i="6"/>
  <c r="N136" i="6"/>
  <c r="N135" i="6"/>
  <c r="N134" i="6"/>
  <c r="N133" i="6"/>
  <c r="N132" i="6"/>
  <c r="N131" i="6"/>
  <c r="O131" i="6" s="1"/>
  <c r="P131" i="6" s="1"/>
  <c r="I131" i="6"/>
  <c r="G131" i="6"/>
  <c r="S138" i="6" l="1"/>
  <c r="X138" i="6" s="1"/>
  <c r="Q131" i="6"/>
  <c r="R131" i="6" s="1"/>
  <c r="T138" i="6"/>
  <c r="Y138" i="6" s="1"/>
  <c r="S131" i="6"/>
  <c r="Q138" i="6"/>
  <c r="R138" i="6" s="1"/>
  <c r="V138" i="6" s="1"/>
  <c r="Y131" i="6"/>
  <c r="J131" i="6"/>
  <c r="J133" i="6" s="1"/>
  <c r="W138" i="6"/>
  <c r="J138" i="6"/>
  <c r="J140" i="6" s="1"/>
  <c r="N130" i="6"/>
  <c r="N129" i="6"/>
  <c r="N128" i="6"/>
  <c r="N127" i="6"/>
  <c r="N126" i="6"/>
  <c r="N125" i="6"/>
  <c r="N124" i="6"/>
  <c r="I124" i="6"/>
  <c r="G124" i="6"/>
  <c r="W124" i="6" s="1"/>
  <c r="N123" i="6"/>
  <c r="N122" i="6"/>
  <c r="N121" i="6"/>
  <c r="N120" i="6"/>
  <c r="N119" i="6"/>
  <c r="N118" i="6"/>
  <c r="N117" i="6"/>
  <c r="J117" i="6"/>
  <c r="J119" i="6" s="1"/>
  <c r="I117" i="6"/>
  <c r="Y117" i="6" s="1"/>
  <c r="G117" i="6"/>
  <c r="O117" i="6" l="1"/>
  <c r="P117" i="6" s="1"/>
  <c r="Q117" i="6" s="1"/>
  <c r="R117" i="6" s="1"/>
  <c r="W117" i="6" s="1"/>
  <c r="Z117" i="6" s="1"/>
  <c r="Z119" i="6" s="1"/>
  <c r="O124" i="6"/>
  <c r="P124" i="6" s="1"/>
  <c r="S124" i="6" s="1"/>
  <c r="X124" i="6" s="1"/>
  <c r="Z138" i="6"/>
  <c r="Z140" i="6" s="1"/>
  <c r="T131" i="6"/>
  <c r="X131" i="6"/>
  <c r="W131" i="6"/>
  <c r="Z131" i="6" s="1"/>
  <c r="Z133" i="6" s="1"/>
  <c r="V131" i="6"/>
  <c r="Q124" i="6"/>
  <c r="R124" i="6" s="1"/>
  <c r="V124" i="6" s="1"/>
  <c r="V117" i="6"/>
  <c r="S117" i="6"/>
  <c r="J124" i="6"/>
  <c r="J126" i="6" s="1"/>
  <c r="T124" i="6" l="1"/>
  <c r="Y124" i="6" s="1"/>
  <c r="Z124" i="6" s="1"/>
  <c r="Z126" i="6" s="1"/>
  <c r="T117" i="6"/>
  <c r="X117" i="6"/>
  <c r="N116" i="6" l="1"/>
  <c r="N115" i="6"/>
  <c r="N114" i="6"/>
  <c r="N113" i="6"/>
  <c r="N112" i="6"/>
  <c r="N111" i="6"/>
  <c r="O110" i="6"/>
  <c r="P110" i="6" s="1"/>
  <c r="S110" i="6" s="1"/>
  <c r="N110" i="6"/>
  <c r="I110" i="6"/>
  <c r="Y110" i="6" s="1"/>
  <c r="G110" i="6"/>
  <c r="N109" i="6"/>
  <c r="N108" i="6"/>
  <c r="N107" i="6"/>
  <c r="N106" i="6"/>
  <c r="N105" i="6"/>
  <c r="N104" i="6"/>
  <c r="N103" i="6"/>
  <c r="I103" i="6"/>
  <c r="Y103" i="6" s="1"/>
  <c r="G103" i="6"/>
  <c r="O103" i="6" l="1"/>
  <c r="P103" i="6" s="1"/>
  <c r="S103" i="6" s="1"/>
  <c r="X103" i="6" s="1"/>
  <c r="T103" i="6"/>
  <c r="T110" i="6"/>
  <c r="X110" i="6"/>
  <c r="Q110" i="6"/>
  <c r="R110" i="6" s="1"/>
  <c r="J110" i="6"/>
  <c r="J112" i="6" s="1"/>
  <c r="J103" i="6"/>
  <c r="J105" i="6" s="1"/>
  <c r="N102" i="6"/>
  <c r="N101" i="6"/>
  <c r="N100" i="6"/>
  <c r="N99" i="6"/>
  <c r="N98" i="6"/>
  <c r="N97" i="6"/>
  <c r="N96" i="6"/>
  <c r="O96" i="6" s="1"/>
  <c r="P96" i="6" s="1"/>
  <c r="S96" i="6" s="1"/>
  <c r="I96" i="6"/>
  <c r="G96" i="6"/>
  <c r="N95" i="6"/>
  <c r="N94" i="6"/>
  <c r="N93" i="6"/>
  <c r="N92" i="6"/>
  <c r="N91" i="6"/>
  <c r="N90" i="6"/>
  <c r="N89" i="6"/>
  <c r="I89" i="6"/>
  <c r="Y89" i="6" s="1"/>
  <c r="G89" i="6"/>
  <c r="O89" i="6" l="1"/>
  <c r="P89" i="6" s="1"/>
  <c r="Q89" i="6" s="1"/>
  <c r="R89" i="6" s="1"/>
  <c r="Q103" i="6"/>
  <c r="R103" i="6" s="1"/>
  <c r="V110" i="6"/>
  <c r="W110" i="6"/>
  <c r="Z110" i="6" s="1"/>
  <c r="Z112" i="6" s="1"/>
  <c r="T96" i="6"/>
  <c r="Y96" i="6" s="1"/>
  <c r="X96" i="6"/>
  <c r="Q96" i="6"/>
  <c r="R96" i="6" s="1"/>
  <c r="V96" i="6" s="1"/>
  <c r="J89" i="6"/>
  <c r="J91" i="6" s="1"/>
  <c r="W96" i="6"/>
  <c r="Z96" i="6" s="1"/>
  <c r="Z98" i="6" s="1"/>
  <c r="J96" i="6"/>
  <c r="J98" i="6" s="1"/>
  <c r="V89" i="6" l="1"/>
  <c r="W89" i="6"/>
  <c r="Z89" i="6" s="1"/>
  <c r="Z91" i="6" s="1"/>
  <c r="V103" i="6"/>
  <c r="W103" i="6"/>
  <c r="Z103" i="6" s="1"/>
  <c r="Z105" i="6" s="1"/>
  <c r="S89" i="6"/>
  <c r="X89" i="6" s="1"/>
  <c r="T89" i="6"/>
  <c r="N88" i="6" l="1"/>
  <c r="N87" i="6"/>
  <c r="N86" i="6"/>
  <c r="N85" i="6"/>
  <c r="N84" i="6"/>
  <c r="N83" i="6"/>
  <c r="O82" i="6"/>
  <c r="P82" i="6" s="1"/>
  <c r="N82" i="6"/>
  <c r="I82" i="6"/>
  <c r="Y82" i="6" s="1"/>
  <c r="G82" i="6"/>
  <c r="Q82" i="6" l="1"/>
  <c r="R82" i="6" s="1"/>
  <c r="S82" i="6"/>
  <c r="J82" i="6"/>
  <c r="J84" i="6" s="1"/>
  <c r="T82" i="6" l="1"/>
  <c r="X82" i="6"/>
  <c r="V82" i="6"/>
  <c r="W82" i="6"/>
  <c r="Z82" i="6" s="1"/>
  <c r="Z84" i="6" s="1"/>
  <c r="AD216" i="6" l="1"/>
  <c r="N81" i="6"/>
  <c r="N80" i="6"/>
  <c r="N79" i="6"/>
  <c r="N78" i="6"/>
  <c r="N77" i="6"/>
  <c r="N76" i="6"/>
  <c r="N75" i="6"/>
  <c r="O75" i="6" s="1"/>
  <c r="I75" i="6"/>
  <c r="Y75" i="6" s="1"/>
  <c r="G75" i="6"/>
  <c r="J75" i="6" s="1"/>
  <c r="J77" i="6" s="1"/>
  <c r="N74" i="6"/>
  <c r="N73" i="6"/>
  <c r="N72" i="6"/>
  <c r="N71" i="6"/>
  <c r="N70" i="6"/>
  <c r="O68" i="6" s="1"/>
  <c r="N69" i="6"/>
  <c r="N68" i="6"/>
  <c r="I68" i="6"/>
  <c r="Y68" i="6" s="1"/>
  <c r="G68" i="6"/>
  <c r="J68" i="6" s="1"/>
  <c r="J70" i="6" s="1"/>
  <c r="N67" i="6"/>
  <c r="N66" i="6"/>
  <c r="N65" i="6"/>
  <c r="N64" i="6"/>
  <c r="N63" i="6"/>
  <c r="N62" i="6"/>
  <c r="W61" i="6"/>
  <c r="N61" i="6"/>
  <c r="O61" i="6" s="1"/>
  <c r="P61" i="6" s="1"/>
  <c r="S61" i="6" s="1"/>
  <c r="I61" i="6"/>
  <c r="G61" i="6"/>
  <c r="N60" i="6"/>
  <c r="N59" i="6"/>
  <c r="N58" i="6"/>
  <c r="N57" i="6"/>
  <c r="N56" i="6"/>
  <c r="N55" i="6"/>
  <c r="W54" i="6"/>
  <c r="N54" i="6"/>
  <c r="O54" i="6" s="1"/>
  <c r="P54" i="6" s="1"/>
  <c r="Q54" i="6" s="1"/>
  <c r="R54" i="6" s="1"/>
  <c r="V54" i="6" s="1"/>
  <c r="J54" i="6"/>
  <c r="J56" i="6" s="1"/>
  <c r="I54" i="6"/>
  <c r="S54" i="6" s="1"/>
  <c r="G54" i="6"/>
  <c r="N53" i="6"/>
  <c r="N52" i="6"/>
  <c r="N51" i="6"/>
  <c r="N50" i="6"/>
  <c r="N49" i="6"/>
  <c r="N48" i="6"/>
  <c r="N47" i="6"/>
  <c r="O47" i="6" s="1"/>
  <c r="P47" i="6" s="1"/>
  <c r="Q47" i="6" s="1"/>
  <c r="R47" i="6" s="1"/>
  <c r="V47" i="6" s="1"/>
  <c r="I47" i="6"/>
  <c r="J47" i="6" s="1"/>
  <c r="J49" i="6" s="1"/>
  <c r="G47" i="6"/>
  <c r="W47" i="6" s="1"/>
  <c r="N46" i="6"/>
  <c r="N45" i="6"/>
  <c r="N44" i="6"/>
  <c r="N43" i="6"/>
  <c r="N42" i="6"/>
  <c r="N41" i="6"/>
  <c r="O40" i="6"/>
  <c r="P40" i="6" s="1"/>
  <c r="S40" i="6" s="1"/>
  <c r="N40" i="6"/>
  <c r="I40" i="6"/>
  <c r="Y40" i="6" s="1"/>
  <c r="G40" i="6"/>
  <c r="Q40" i="6" s="1"/>
  <c r="R40" i="6" s="1"/>
  <c r="N39" i="6"/>
  <c r="N38" i="6"/>
  <c r="N37" i="6"/>
  <c r="N36" i="6"/>
  <c r="N35" i="6"/>
  <c r="N34" i="6"/>
  <c r="N33" i="6"/>
  <c r="O33" i="6" s="1"/>
  <c r="P33" i="6" s="1"/>
  <c r="S33" i="6" s="1"/>
  <c r="I33" i="6"/>
  <c r="Y33" i="6" s="1"/>
  <c r="G33" i="6"/>
  <c r="N32" i="6"/>
  <c r="N31" i="6"/>
  <c r="N30" i="6"/>
  <c r="N29" i="6"/>
  <c r="N28" i="6"/>
  <c r="N27" i="6"/>
  <c r="N26" i="6"/>
  <c r="O26" i="6" s="1"/>
  <c r="P26" i="6" s="1"/>
  <c r="Q26" i="6" s="1"/>
  <c r="R26" i="6" s="1"/>
  <c r="J26" i="6"/>
  <c r="J28" i="6" s="1"/>
  <c r="I26" i="6"/>
  <c r="G26" i="6"/>
  <c r="N25" i="6"/>
  <c r="N24" i="6"/>
  <c r="N23" i="6"/>
  <c r="N22" i="6"/>
  <c r="N21" i="6"/>
  <c r="N20" i="6"/>
  <c r="N19" i="6"/>
  <c r="O19" i="6" s="1"/>
  <c r="P19" i="6" s="1"/>
  <c r="Q19" i="6" s="1"/>
  <c r="R19" i="6" s="1"/>
  <c r="I19" i="6"/>
  <c r="Y19" i="6" s="1"/>
  <c r="G19" i="6"/>
  <c r="N18" i="6"/>
  <c r="N17" i="6"/>
  <c r="N16" i="6"/>
  <c r="N15" i="6"/>
  <c r="N14" i="6"/>
  <c r="N13" i="6"/>
  <c r="O12" i="6"/>
  <c r="P12" i="6" s="1"/>
  <c r="S12" i="6" s="1"/>
  <c r="N12" i="6"/>
  <c r="I12" i="6"/>
  <c r="Y12" i="6" s="1"/>
  <c r="G12" i="6"/>
  <c r="V40" i="6" l="1"/>
  <c r="W40" i="6"/>
  <c r="Z40" i="6" s="1"/>
  <c r="Z42" i="6" s="1"/>
  <c r="X54" i="6"/>
  <c r="T54" i="6"/>
  <c r="Y54" i="6" s="1"/>
  <c r="Z54" i="6" s="1"/>
  <c r="Z56" i="6" s="1"/>
  <c r="X12" i="6"/>
  <c r="T12" i="6"/>
  <c r="Q12" i="6"/>
  <c r="R12" i="6" s="1"/>
  <c r="Q33" i="6"/>
  <c r="R33" i="6" s="1"/>
  <c r="T40" i="6"/>
  <c r="X40" i="6"/>
  <c r="T33" i="6"/>
  <c r="X33" i="6"/>
  <c r="V26" i="6"/>
  <c r="W26" i="6"/>
  <c r="Z26" i="6" s="1"/>
  <c r="Z28" i="6" s="1"/>
  <c r="T61" i="6"/>
  <c r="Y61" i="6" s="1"/>
  <c r="Z61" i="6" s="1"/>
  <c r="Z63" i="6" s="1"/>
  <c r="X61" i="6"/>
  <c r="W19" i="6"/>
  <c r="Z19" i="6" s="1"/>
  <c r="Z21" i="6" s="1"/>
  <c r="V19" i="6"/>
  <c r="S26" i="6"/>
  <c r="Q61" i="6"/>
  <c r="R61" i="6" s="1"/>
  <c r="V61" i="6" s="1"/>
  <c r="S19" i="6"/>
  <c r="Y26" i="6"/>
  <c r="J33" i="6"/>
  <c r="J35" i="6" s="1"/>
  <c r="S47" i="6"/>
  <c r="J61" i="6"/>
  <c r="J63" i="6" s="1"/>
  <c r="J19" i="6"/>
  <c r="J21" i="6" s="1"/>
  <c r="J12" i="6"/>
  <c r="J14" i="6" s="1"/>
  <c r="J40" i="6"/>
  <c r="J42" i="6" s="1"/>
  <c r="T47" i="6" l="1"/>
  <c r="Y47" i="6" s="1"/>
  <c r="Z47" i="6" s="1"/>
  <c r="Z49" i="6" s="1"/>
  <c r="X47" i="6"/>
  <c r="X26" i="6"/>
  <c r="T26" i="6"/>
  <c r="W33" i="6"/>
  <c r="Z33" i="6" s="1"/>
  <c r="Z35" i="6" s="1"/>
  <c r="V33" i="6"/>
  <c r="X19" i="6"/>
  <c r="T19" i="6"/>
  <c r="V12" i="6"/>
  <c r="W12" i="6"/>
  <c r="Z12" i="6" s="1"/>
  <c r="Z14" i="6" s="1"/>
  <c r="S75" i="6"/>
  <c r="Q75" i="6"/>
  <c r="X68" i="6"/>
  <c r="T68" i="6"/>
  <c r="X75" i="6"/>
  <c r="V68" i="6"/>
  <c r="W68" i="6"/>
  <c r="Z68" i="6"/>
  <c r="Z70" i="6"/>
  <c r="P75" i="6"/>
  <c r="S68" i="6"/>
  <c r="Q68" i="6"/>
  <c r="Z77" i="6"/>
  <c r="R75" i="6"/>
  <c r="P68" i="6"/>
  <c r="T75" i="6"/>
  <c r="R68" i="6"/>
  <c r="V75" i="6"/>
  <c r="W75" i="6"/>
  <c r="Z75" i="6"/>
</calcChain>
</file>

<file path=xl/comments1.xml><?xml version="1.0" encoding="utf-8"?>
<comments xmlns="http://schemas.openxmlformats.org/spreadsheetml/2006/main">
  <authors>
    <author>Jean  Paul Pinzon</author>
  </authors>
  <commentList>
    <comment ref="AC117" authorId="0" shapeId="0">
      <text>
        <r>
          <rPr>
            <b/>
            <sz val="9"/>
            <color indexed="81"/>
            <rFont val="Tahoma"/>
            <family val="2"/>
          </rPr>
          <t>Jean  Paul Pinzon:</t>
        </r>
        <r>
          <rPr>
            <sz val="9"/>
            <color indexed="81"/>
            <rFont val="Tahoma"/>
            <family val="2"/>
          </rPr>
          <t xml:space="preserve">
</t>
        </r>
      </text>
    </comment>
  </commentList>
</comments>
</file>

<file path=xl/sharedStrings.xml><?xml version="1.0" encoding="utf-8"?>
<sst xmlns="http://schemas.openxmlformats.org/spreadsheetml/2006/main" count="1047" uniqueCount="433">
  <si>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</si>
  <si>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</si>
  <si>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</si>
  <si>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</si>
  <si>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</si>
  <si>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</si>
  <si>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</si>
  <si>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</si>
  <si>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</si>
  <si>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</si>
  <si>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</si>
  <si>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</si>
  <si>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</si>
  <si>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</si>
  <si>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</si>
  <si>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</si>
  <si>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</si>
  <si>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</si>
  <si>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</si>
  <si>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</si>
  <si>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</si>
  <si>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</si>
  <si>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</si>
  <si>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</si>
  <si>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INSTRUCCIONES DE DILIGENCIAMIENTO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</si>
  <si>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</si>
  <si>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</si>
  <si>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</si>
  <si>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</si>
  <si>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</si>
  <si>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</si>
  <si>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</si>
  <si>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</si>
  <si>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</si>
  <si>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</si>
  <si>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</si>
  <si>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</si>
  <si>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</si>
  <si>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</si>
  <si>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</si>
  <si>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</si>
  <si>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</si>
  <si>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</si>
  <si>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</si>
  <si>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</si>
  <si>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</si>
  <si>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</si>
  <si>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</si>
  <si>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</si>
  <si>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</si>
  <si>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</si>
  <si>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</si>
  <si>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</si>
  <si>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</si>
  <si>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</si>
  <si>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</si>
  <si>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</si>
  <si>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</si>
  <si>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</si>
  <si>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</si>
  <si>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</si>
  <si>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</si>
  <si>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</si>
  <si>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</si>
  <si>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</si>
  <si>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</si>
  <si>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</si>
  <si>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</si>
  <si>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</si>
  <si>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</si>
  <si>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</si>
  <si>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</si>
  <si>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</si>
  <si>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</si>
  <si>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Se deben relacionar los nombres y los cargos de las personas que intervienen en el proceso de la construcción y seguimiento de los Mapas de Riesgos, es decir, del área quien los elabora, quien lo revisa,  del lider del proceso y la persona que realiza el acompañamiento bien sea de la oficina Asesora de Planeación o de la oficina de Control Interno.</t>
  </si>
  <si>
    <t xml:space="preserve">DESCRIPCIÓN DE CAMBIOS </t>
  </si>
  <si>
    <t>se deben definir los elementos con lo cuales se medirá el avance de la ejecución.</t>
  </si>
  <si>
    <t>Nombrar el cargo de la persona que lideró el avance de la acción.</t>
  </si>
  <si>
    <t>Se deben nombrar las acciones que se realizán para avanzar en el fortalecimiento de los controles, es decir, reunión con el areá…, avance en el documento…, oficialización del procedimiento… (dependiendo de las acciones asociadas al control que se hayan determinado)</t>
  </si>
  <si>
    <t xml:space="preserve">Se debe registrar las fechas en las que se realizan las acciones de seguimiento. </t>
  </si>
  <si>
    <t xml:space="preserve">FECHA  </t>
  </si>
  <si>
    <t>MONITOREO Y REVISIÓN
(SEGUIMIENTO)</t>
  </si>
  <si>
    <t>Se deben registrar las evidencias de las acciones ejecutadas, es decir actas, avances en los documentos, entre otros que se consideren para este fin.</t>
  </si>
  <si>
    <t>Se deben identificar las acciones que se llevarán a cabo para llevar los riesgos identificados a ZONA DE RIESGO BAJA. Estas acciones son tendientes a crear o fortalecer los controles existentes. Se sugiere revisar las 7 preguntas referentes a los controles como guia para identificar falencias en los intrumentos, frecuencias entre otras.</t>
  </si>
  <si>
    <t xml:space="preserve">Se debe definir el periodo de tiempo en el cual se van a implementar las acciones que se llevarán a cabo para controlar y llevar a ZONA DE RIESGO BAJA los riesgos identificados. </t>
  </si>
  <si>
    <t xml:space="preserve">ACCIONES ASOCIADAS AL CONTROL
</t>
  </si>
  <si>
    <t>Relacionar las acciones estratégicas y operativas que ayudarán a controlar el impacto del riesgo en caso de su materilización. Esto puede suceder  en el caso de que los controles establecidos fallen y se deba actuar de manera urgente con el fin de evitar situaciones de emergencia y a minimizar sus consecuencias negativas.</t>
  </si>
  <si>
    <r>
      <t xml:space="preserve">¿El control previene la materialización del riesgo (afecta probabilidad)
¿El control permite enfrentar la situación en caso de materialización (afecta impacto)?
Se debe definir después de hacer análisis del proceso y sus controles si la existencia o falta de los mismos puede afectar la probabilidad o el impacto. En esta celda solo se debe seleccionar en la lista desplegable Impacto o Probabilidad, el instrumento está formulado para calcular autimanticamente la zona de </t>
    </r>
    <r>
      <rPr>
        <b/>
        <sz val="12"/>
        <color theme="1"/>
        <rFont val="Times New Roman"/>
        <family val="1"/>
      </rPr>
      <t>riesgo residual</t>
    </r>
    <r>
      <rPr>
        <sz val="12"/>
        <color theme="1"/>
        <rFont val="Times New Roman"/>
        <family val="1"/>
      </rPr>
      <t xml:space="preserve"> en la que se clasifica el riesgo y que es con la que hay que definir que acciones se deben implementar para llevar los riesgos identificados  a ZONA DE RIESGO BAJO, zona de riesgo que nos indica que en caso de que el riesgo se materilice el instituto es capaz de asumir el impacto ya que su incidencia será minima.</t>
    </r>
  </si>
  <si>
    <r>
      <t>CONTROLES</t>
    </r>
    <r>
      <rPr>
        <sz val="11"/>
        <color theme="1"/>
        <rFont val="Times New Roman"/>
        <family val="1"/>
      </rPr>
      <t xml:space="preserve"> 
(Preguntas de la existencia de controles)</t>
    </r>
  </si>
  <si>
    <t xml:space="preserve">Redactar de forma clara y consisa la forma en la que se ejerce el control en el proceso, para esto relacionar los instrumentos existentes (Manuales, formatos, procedimientos, intructivos), los cargos de las personas que relizan el control, los aplicativos si se cuenta con ellos, entre otros dependiendo de cada caso en particular. </t>
  </si>
  <si>
    <t>El instrumento está formulado para realizar el cruce entre los valores de las variables de Probabilidad e Impacto. Esta zona se llama zona de Riesgo Inherente y arroja en su calculo una zona de riesgo que es la que hay que trabajar con el fin de bajarla.  Esta información se diligencia de manera automática usando los valores que se ingresen en los campos Probabilidad e Impacto, campos previamente diligenciados.</t>
  </si>
  <si>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Se hace necesario el análisis de diferente fuentes como registros historicos, Informes, PQRS, hallazgos de los entes de control, memoria institucional de los funcionarios.
</t>
  </si>
  <si>
    <r>
      <t xml:space="preserve">ZONA DE RIESGO INHERENTE
</t>
    </r>
    <r>
      <rPr>
        <sz val="11"/>
        <color theme="1"/>
        <rFont val="Times New Roman"/>
        <family val="1"/>
      </rPr>
      <t>Hace referencia al riesgo antes de analizar los controles que se tengan para que el mismo no se materialice</t>
    </r>
    <r>
      <rPr>
        <b/>
        <sz val="11"/>
        <color theme="1"/>
        <rFont val="Times New Roman"/>
        <family val="1"/>
      </rPr>
      <t>.</t>
    </r>
  </si>
  <si>
    <t>Constituyen los efectos de la ocurrencia del riesgo sobre los objetivos de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entre otros.</t>
  </si>
  <si>
    <r>
      <t xml:space="preserve">Los riesgos son futuros eventos inciertos, los cuales pueden influir en el cumplimiento de los objetivos de las organizaciones, incluyendo sus objetivos estratégicos, operacionales, financieros y de cumplimiento.
Se realiza determinando las causas, fuentes del riesgo y los eventos con base en el análisis de contexto para la entidad y del proceso, que pueden afectar el logro de los objetivos. El cual estará asociado a aquellos eventos o situaciones que pueden entorpecer el normal desarrollo de los objetivos del proceso, es necesario referirse a sus características o las formas en que se observa o manifiesta. En este caso es posible hacer una corta descripción del riesgo dentro de la identificación.
</t>
    </r>
    <r>
      <rPr>
        <b/>
        <sz val="12"/>
        <color theme="1"/>
        <rFont val="Times New Roman"/>
        <family val="1"/>
      </rPr>
      <t>COMO HERRAMIENTA BÁSICA PARA EL ANÁLISIS DEL CONTEXTO DEL PROCESO SE SUGIERE UTILIZAR LAS CARACTERIZACIONES DE LOS MISMOS, DONDE ES POSIBLE CONTAR CON ESTE PANORAMA. SI ESTOS DOCUMENTOS ESTÁN DESACTUALIZADOS O NO SE HAN ELABORADO, ES IMPORTANTE ACTUALIZARLOS O ELABORARLOS ANTES DE CONTINUAR CON LA METODOLOGÍA DE ADMINISTRACIÓN DEL RIESGO.</t>
    </r>
  </si>
  <si>
    <t xml:space="preserve">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</si>
  <si>
    <t xml:space="preserve">DEFINICIÓN RIESGO DE CORRUPCIÓN </t>
  </si>
  <si>
    <t xml:space="preserve">Son los medios, las circunstancias y agentes generadores de riesgo, entendidos todos los sujetos u objetos que tienen la capacidad de originar un riesgo. Este campo debe ser diligenciado describiendo brevemente la causa del riesgo identificado.
</t>
  </si>
  <si>
    <r>
      <t xml:space="preserve">Registrar el nombre del proceso para el cual que aplica el Mapa de Riesgos de Gestión. En IDIPRON hay procesos que estan compuestos por áreas, para estos casos en la primera casilla (PROCESO / OBJETIVO) se debe diligenciar el proceso macro junto con el objetivo del proceso y a seguir en la segunda casilla (ÁREA*/ OBJETIVO) junto con su objetivo.
</t>
    </r>
    <r>
      <rPr>
        <b/>
        <sz val="12"/>
        <color theme="1"/>
        <rFont val="Times New Roman"/>
        <family val="1"/>
      </rPr>
      <t xml:space="preserve">Ejemplo. </t>
    </r>
    <r>
      <rPr>
        <sz val="12"/>
        <color theme="1"/>
        <rFont val="Times New Roman"/>
        <family val="1"/>
      </rPr>
      <t xml:space="preserve">
-Gestión financiera (Proceso) esta compuesto por (Áreas)Tesoreria, Contabilidad y Presupuesto. 
-Modelo Pegagógico SE3: Esta compuesto por las Áreas de Derecho: Salud, Sociolegal, Sicosocial y Espiritulidad, Educación, Emprender. 
Estos Objetivos se pueden encontrar en el documento llamado Caracterización o en su defecto en el documento de la Plataforma Estrategica.
</t>
    </r>
  </si>
  <si>
    <t>PROCESO/OBJETIVO
ÁREA*/ OBJETIVO</t>
  </si>
  <si>
    <t>Se debe marcar con X únicamente una acción que sea la que la que corresponde, es decir, si es Formulación, o seguimiento. Esto determina a quien se le envia el formato, para aprobación, consolidación y publicación, ya que la formulación corresponde a la oficina Asesora de Planeación y debe ser enviado desde el correo del lider del área a el correo planeacion@idipron.gov.co y los seguimientos corresponden a la oficina de Control Interno, que debe ser dirigido de igual forma al correo controlinterno@idipron.gov.co.</t>
  </si>
  <si>
    <t>ACCIÓN:</t>
  </si>
  <si>
    <t xml:space="preserve">Registrar la fecha en la que le documento es aprobado por el líder del área. </t>
  </si>
  <si>
    <t xml:space="preserve">Para el diligenciamiento de este instrumento tenga en cuenta:
La formulación se realiza 1 vez al año con el apoyo de la Oficina Asesora de Planeación 
Los seguimientos (A ser públicados con corte a las fechas 30 de abril, 31 de agosto y 31 de diciembre de cada año) será efectuado por la Oficina de Control Interno. </t>
  </si>
  <si>
    <t>OFICIALIZACIÓN</t>
  </si>
  <si>
    <t>FORMATO PARA DETERMINAR EL IMPACTO</t>
  </si>
  <si>
    <t xml:space="preserve">Nº </t>
  </si>
  <si>
    <t xml:space="preserve">PREGUNTA </t>
  </si>
  <si>
    <t>SI EL RIESGO DE CORRUPCIÓN SE MATERIALIZA PODRÍA...</t>
  </si>
  <si>
    <t>RESPUESTA</t>
  </si>
  <si>
    <t>SI</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</si>
  <si>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</si>
  <si>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</si>
  <si>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</si>
  <si>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</si>
  <si>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</si>
  <si>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</si>
  <si>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</si>
  <si>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</si>
  <si>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</si>
  <si>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</si>
  <si>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</si>
  <si>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</si>
  <si>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</si>
  <si>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</si>
  <si>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</si>
  <si>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</si>
  <si>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</si>
  <si>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</si>
  <si>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</si>
  <si>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</si>
  <si>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t xml:space="preserve"> Son las consecuencias o efectos que puede generar la materialización del riesgo en la entidad. 
Para determinar el impacto se adjunta la siguiente encuesta que ayudará para una correcta determinación de esta variable (Se tres formatos de encuenta, dejela como parte de las evidencias del mapa).
Despues de determinar el número de respuestas afirmativas y cruzarlo con la tabla de calificación del riesgo de Impacto se debe seleccionar la opción.
</t>
  </si>
  <si>
    <t>En esta celda se debe relacionar los cambios en la información del Mapa de Riesgos. Deben estar incluidas la fecha de la formulación y las fechas de los seguimientos. Adicionalmente si se presentan cambios en la formulación tambien deben estar relacionadas en este campo.</t>
  </si>
  <si>
    <t xml:space="preserve">Para la oficialización de la formulación del Mapa de Riesgos de Corrupción es necesario que posterior a la aprobación por parte del líder del proceso se envié a traves de su correo oficial, o de un correo aprobado por el lider del proceso al correo planeacion@idipron.gov.co junto con el respectivo memorando sin firmar (para evitar impresión del documento). 
Para los seguimientos se deben adjuntar al correo de Control Interno las evidencias pertinentes a los avances que para el periodo se halla realizado a traves de su correo oficial, o de un correo aprobado por el lider del proceso al correo controlinterno@idipron.gov.co junto con el respectivo memorando sin firmar (para evitar impresión del documento). </t>
  </si>
  <si>
    <r>
      <rPr>
        <b/>
        <sz val="11"/>
        <color theme="1"/>
        <rFont val="Times New Roman"/>
        <family val="1"/>
      </rPr>
      <t xml:space="preserve">CATASTROFICO: </t>
    </r>
    <r>
      <rPr>
        <sz val="11"/>
        <color theme="1"/>
        <rFont val="Times New Roman"/>
        <family val="1"/>
      </rPr>
      <t>Genera consecuencias desastrosas para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</si>
  <si>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</si>
  <si>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MODERADO: </t>
    </r>
    <r>
      <rPr>
        <sz val="11"/>
        <color theme="1"/>
        <rFont val="Times New Roman"/>
        <family val="1"/>
      </rPr>
      <t>Genera medianas consecuencias sobre la entidad.</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</si>
  <si>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</si>
  <si>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t>TOTAL PREGUNTAS AFIRMATIVAS:                     
TOTAL PREGUNTAS NEGATIVAS:</t>
  </si>
  <si>
    <t>¿Generar daño ambiental?</t>
  </si>
  <si>
    <t>NOMBRE Y CARGO:</t>
  </si>
  <si>
    <t>CORREO ELECTRONICO</t>
  </si>
  <si>
    <t>CORREO ELECTRONICO:</t>
  </si>
  <si>
    <t>APROBACIÓN LÍDER DEL PROCESO</t>
  </si>
  <si>
    <t>X</t>
  </si>
  <si>
    <t xml:space="preserve">
GESTIÓN DE DESARROLLO HUMANO 
Garantizar equipos humanos con las competencias y habilidades requeridas para el cumplimiento efectivo de las metas y objetivos institucionales, promoviendo el bienestar laboral, la actualización
del conocimiento y la mitigación de los factores de riesgo ocupacional</t>
  </si>
  <si>
    <r>
      <t>ECONOMATO :
-</t>
    </r>
    <r>
      <rPr>
        <sz val="12"/>
        <rFont val="Times New Roman"/>
        <family val="1"/>
      </rPr>
      <t>Elaborar los pedidos para la requisición de los productos perecederos, no perecederos y proteínas.
-Recoger, distribuir y entregar a las diferentes unidades educativas los productos perecederos, no perecederos y proteínas</t>
    </r>
  </si>
  <si>
    <t>1. Omisión en la verificación  de las cantidades especificadas en las remisiones hechas por el proveedor contra la programación enviada. 
2. Deficiencias administrativas en la Unidades.
3. En algunos productos las porciones entregadas pueden superar lo programado debido a cortes y presentaciones específicas, que no pueden ser menores a las requeridas.</t>
  </si>
  <si>
    <t>Gestionar remisiones  con valores más altos de los programados</t>
  </si>
  <si>
    <t>1. Ejecutar recursos más rápido de lo establecido  
2. Sanciones disciplinarias para la Entidad.
3. Investigaciones penales, disciplinarias y fiscales.
4. Peculado por apropiación.
5. Detrimento patrimonial.</t>
  </si>
  <si>
    <t xml:space="preserve">En el Economato  para el control se cuenta con las siguientes actividades:
1.Conciliaciones con el proveedor a fin de verificar las cantidades remitidas por el Economato con  los formatos “Plantilla de Consolidado de Remisiones de Alimentos por
Operación” A-GDH-FT-107 y “Plantilla de Consolidación de Remisiones de Fruver, Meriendas y Abarrotes por Operación.” AGDH-FT-108, según las remisiones enviadas desde las UPIs.
2. Remitir programación semanal a las UPIS de las cantidades a recepcionar por parte del proveedor en el formato A-GDH-FT-105. Mensual para el caso de comedores.
3. Se registra diariamente las remisiones envidas por parte de las UPI en matriz de consolidación de remisiones en el que se especifica cantidades por producto, número de remisión, UPI y valor del producto en el formato  “Plantilla de Consolidado de Remisiones de Alimentos por Operación” A-GDH-FT-107 y “Plantilla de Consolidación de Remisiones de Fruver, Meriendas y Abarrotes por Operación.” AGDH-FT-108.
4. Realizar verificaciones quincenales de cantidades programados vs cantidades entregadas por el proveedor en el formato Control de Cantidades por  Producto de Proveedor A-GDH-FT-109. 
5. Evaluación en el cuadro de evaluación de cumplimiento  proveedor / UPI  A-GDH-FT-110, a través de la verificación del diligenciamiento de las remisiones.
6. Instructivo Consolidación de Remisiones para Facturación  Alimentos  A-GDH-IN-022
</t>
  </si>
  <si>
    <t>En caso de materializarse el riesgo de gestión se debe: 
1. Informar al proveedor de la inconsistencia identificada para realizar el respectivo ajuste.
2. Realizar la disminución de las cantidades de productos que presentan inconsistencia.</t>
  </si>
  <si>
    <t>1.Realizar evaluación  y retroalimentación en visita a  cocinas de las UPIs de los procedimientos de  A-GDH-PR-006 "Abastecimiento De Alimentos Centro De Acopio", y formatos "Programación de Pedidos a Proveedores A-GDH-FT-105”, Formato Para Reporte De Producto No Conforme A-GDH-FT-114  y  demás controles y procesos  establecidos en el área de Economato . 
2. Envío de correo electrónico semanal con seguimiento telefónico a las UPIs  de la programación semanal de los alimentos.</t>
  </si>
  <si>
    <t xml:space="preserve">
1. Acta A-GDH-FT-004
2. Evaluación Capacitación M-MSD-FT-001
3. Correo Electrónico
</t>
  </si>
  <si>
    <r>
      <t>1. Se realizan 19 visitas de seguimiento en el primer cuatrimestre  realizando  a las UPIS Normandía, San Francisco, La Favorita, La 32, Santa lucía, La 27, Perdomo, Servita ,La Florida, Arcadia, Oasis, Lunapark y Rioja; evaluación de los formatos Tarjeta de Kardex mural A-GLO-FT-007 Y  Formato Para Reporte De Producto No Conforme A-GDH-FT-114  en el formato de Evaluación Capacitación M-MSD-FT-001 y se realiza retroalimentación al personal especificando en el  Acta A-GDH-FT-004. Se realizan 6 visitas adicionales</t>
    </r>
    <r>
      <rPr>
        <b/>
        <sz val="12"/>
        <color theme="1"/>
        <rFont val="Times New Roman"/>
        <family val="1"/>
      </rPr>
      <t xml:space="preserve"> de seguimiento</t>
    </r>
    <r>
      <rPr>
        <sz val="12"/>
        <color theme="1"/>
        <rFont val="Times New Roman"/>
        <family val="1"/>
      </rPr>
      <t xml:space="preserve"> a UPIs Molinos, Lunapark, Normandía, Liberia y Bosa por lo tanto no se realiza evaluación ni suman al indicador; se anexa soporte de visita Acta A-GDH-FT-004.
2. Se realiza envío de  correo semanal a las  UPIs con la programación los días 5, 12,19 y 26 del mes de abril 2019 informando  el cumplimiento según las llamadas realizadas semanalmente ; con el fin de verificar la programación  semanal de los alimentos.
</t>
    </r>
  </si>
  <si>
    <t>Profesional Economato</t>
  </si>
  <si>
    <r>
      <t xml:space="preserve">13 evaluaciones realizadas a UPIs /  13 de visitas realizadas a UPIs
</t>
    </r>
    <r>
      <rPr>
        <b/>
        <sz val="12"/>
        <color theme="1"/>
        <rFont val="Times New Roman"/>
        <family val="1"/>
      </rPr>
      <t xml:space="preserve">=100% </t>
    </r>
  </si>
  <si>
    <t xml:space="preserve"> 
1. Generación de  necesidades inexistentes  para el beneficio de terceros.
2. Desactualización de los sistemas de información misional </t>
  </si>
  <si>
    <t>Envió de alimentos para población que no apoye los proceso misionales en las UPIS.</t>
  </si>
  <si>
    <t>1. Afectación de los recursos públicos de la institución.
2. Necesidad de adiciones o contratación  por los déficit que se puedan generar
3. Sanciones por parte  de entes de control</t>
  </si>
  <si>
    <t xml:space="preserve">1, Programación de alimentos de acuerdo a reporte SIMI- PENTAHO
2, Procedimiento "Abastecimiento de alimentos Centro de Acopio" A-GDH-PR-006.
3. Visitas mensuales de seguimiento por parte del Economato donde se realiza la verificación del stock de existencias. 
4. Toma Física de Inventario de -Elementos de Consumo en Bodega" A-GLO-FT-002.
5. Tarjeta Kardex Mural  A-GLO-FT-007
6. Lineamientos de la STDH sobre entrega de alimentos en las UPIS.
7. Solicitar a los Responsables de UPI reporte mensual del personal asignado a las UPIS, estableciendo de esta manera la cifra de alimentos que se debe enviar al personal autorizado  para el acompañamiento de los NNAJ en el comedor, bajo el lineamiento entregado por la STDH.
8. Realizar visitas de seguimiento por parte del Economato con el fin de verificar las raciones preparadas  vs listas de asistencia.
</t>
  </si>
  <si>
    <t>En caso de detectarse inconsistencias en las necesidades generadas para la programación de alimentos, se cancelara dicho envió hasta la revisión y aprobación de la programación.
Adicionalmente se socializara con el líder de la UPI involucrado y se disminuirá los valores enviados para las próximas entregas.</t>
  </si>
  <si>
    <t>1.Envío semanal de coberturas programadas a la UPI. Con la programación semanal de los alimentos recepcionados, para información de seguimiento a personal de cocina.</t>
  </si>
  <si>
    <t xml:space="preserve">1. correo electrónico 
</t>
  </si>
  <si>
    <t>1 Se envía las coberturas de  los NNAJ  y funcionarios a recibir alimentos de acuerdo a la programación A-GDH-FT-105 Programación de pedidos a proveedores por correo Electrónico. 
A partir del cambio de las actividades del mapa de riesgo de corrupción del 25 de febrero se seleccionan las semanas del mes de marzo y abril (9 semanas).</t>
  </si>
  <si>
    <r>
      <t xml:space="preserve">9 envíos  de seguimiento a  UPIs / 9  de semanas 
</t>
    </r>
    <r>
      <rPr>
        <b/>
        <sz val="12"/>
        <color theme="1"/>
        <rFont val="Times New Roman"/>
        <family val="1"/>
      </rPr>
      <t>=100%</t>
    </r>
  </si>
  <si>
    <r>
      <t xml:space="preserve">
GESTIÓN DE DESARROLLO HUMANO 
</t>
    </r>
    <r>
      <rPr>
        <sz val="10"/>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</si>
  <si>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CARRERA ADMINISTRATIVA</t>
  </si>
  <si>
    <t>*Solicitud del nivel directivo para  vincular un servidor.
*Omitir el cumplimiento de los requisitos del cargo.
*Recibir dádivas para favorecer a un aspirante.</t>
  </si>
  <si>
    <t xml:space="preserve">Posesionar a servidores que no cumplan con los requisitos mínimos para el cargo.
</t>
  </si>
  <si>
    <t>*Acciones legales 
* Afectaciones presupuestales 
*Desgaste administrativo
* Acciones disciplinarias por parte de Control Interno Disciplinario
* Acciones por entes internos y externos</t>
  </si>
  <si>
    <t>*Manual de funciones y competencias laborales de los/as servidores/as del IDIPRON
*Verificaciòn de requisitos para la posesiòn en planta A-GDH-FT-055 del 01/08/2018.
*Evaluación de desempeño.
*Bases de datos de los órganos de control para verificar que la persona no cuente con una sanción vigente.
* Se solicita a las entidades educativas mediante oficio o correo electrónico la informaciòn para validar los titulos presentados por el servidor.
*Verificación de las tarjetas y matrículas profesionales a través de los canales de atención establecidos por las Instituciones que los expiden.
* Se solicita a las entidades o empresas mediante oficio y correo electrónico la información para validar las certificaciones laborales aportadas por la persona.</t>
  </si>
  <si>
    <t>*Actuación administrativa: reunión entre la Oficina Asesora Jurídica, la Subdirección Técnica de Desarrollo Humano y la persona involucrada con el fin de que dé claridad a los hechos.
*Si la decisión no es a favor del involucrado, se debe hacer la revocatoria del acto administrativo del nombramiento de la persona, de acuerdo con la normatividad vigente.
*Informar a los entes de control y la Fiscalía para que se inicien las actuaciones correspondientes.</t>
  </si>
  <si>
    <t xml:space="preserve">ÁREA DE BIENESTAR </t>
  </si>
  <si>
    <t>Baja rigurosidad en la verificación de requisitos, evaluación y calificación de las y los aspirantes al incentivo no pecuniario educación formal.
Presentación de cocumentación falsa por parte de los aspirantes.</t>
  </si>
  <si>
    <t>Autorizar desembolsos de créditos educativos condonables a servidoras o servidores públicos sin el cumplimiento de los requisitos establecidos en el reglamento operativo.</t>
  </si>
  <si>
    <t>1. Desviación de recursos presupuestales.
2. Reducción de las posibilidades de acceso de otros Servidoras y/o Servidores Públicos que aspiran a este incentivo.
3. Acciones administrativas y fiscales por parte de los entes de control.</t>
  </si>
  <si>
    <t xml:space="preserve"> 
1. MATRIZ REQUISITOS PARA ACCEDER AL INCENTIVO EDUCACIÓN FORMAL  A-GDH-FT-025. 
2. CRITERIOS PARA OTORGAR CRÉDITOS EDUCATIVOS - INCENTIVO EDUCACIÓN FORMAL A-GDH-FT-031.
  3. FORMULARIO DE INSCRIPCIÓN INCENTIVO NO PECUNIARIO EDUCACIÓN FORMAL A-GDH-FT-034
</t>
  </si>
  <si>
    <t xml:space="preserve">Se aplicaria la causal definitiva de desembolso contenida en el reglamento operativo, que hace referencia a la comprobación de presentación de documentación falsa 
Se inicia el correspondiente proceso disciplinario.
Se procederá a realizar el proceso de reintegro de la financiación. </t>
  </si>
  <si>
    <t xml:space="preserve">1.  Gestionar el desarrollo de las reuniones de Comité Operativo y Junta Administradora del Fondo ICETEX-IDIPRON para realizar la verificación de requisitos, evaluar y calificar a los aspirantes de cada Convocatoria.
2.  Elaborar Procedimiento de Incentivo no pecuniario educación formal. </t>
  </si>
  <si>
    <t>1. En reunión de la Junta Administradora del Fondo ICETEX- IDIPRON realizada el 09 de abril de 2019, se dio apertura a la Convocatoria 03 2019-II con la divulgación del 22 al 26 de abril, y a la fecha nos encontramos en la fase de manifestación de interés que inició el 29 de abril de 2019. (Acta, asistencia, y documento de convocatoria adjunto.
2. Se proyectó el procedimiento, fue revisado por parte de Ana Milena Ramírez, y está en proceso de ajuste para revisión y aprobación (procedimiento adjunto).</t>
  </si>
  <si>
    <t>1. Acta de  reunión Junta Administradora Fondo ICETEX-IDIPRON, y lListados de asistencia, formato, Registro de asistencia comité, junta, reunión, capacitación y-o actividades de bienestar A-GDH-FT-010 . 09/04/2019. Documentos expedidos en ejecución de las Convocatorias.
2. Avance del procedimiento  Incentivo no pecuniario- Educación formal</t>
  </si>
  <si>
    <t>ÁREA DE BIENESTAR SOCIAL</t>
  </si>
  <si>
    <t xml:space="preserve">(NÚMERO DE BENEFICIARIOS QUE ACCEDIERON SIN CUMPLIR CON LA TOTALIDAD DE LOS REQUISITOS EN LA VIGENCIA/ NÚMERO TOTAL DE BENEFICIARIOS EN LA VIGENCIA)*100=  (0/0)*100  </t>
  </si>
  <si>
    <t xml:space="preserve">1. Que se den directrices que van en contravía de la normatividad que regulan los planes de Bienestar.
2. El  plan de bienestar no se formula de acuerdo al resultado de la encuesta de necesidades y expectativas en materia de bienestar. 
</t>
  </si>
  <si>
    <t>1. Desvío de recursos presupuestales asignados al área de  bienestar social para realizar otras actividades no contempladas en el Plan Anual de Bienestar Social e Incentivos</t>
  </si>
  <si>
    <t xml:space="preserve">1. Incurrir en el delito de peculado por destinación oficial diferente.
2. Perjudicar la calidad de vida laboral y personal de los y los Servidores públicos del Instituto.
3. Imposición de sanciones administrativas, fiscales, y penales. </t>
  </si>
  <si>
    <t xml:space="preserve">Plan anual de bienestar social e incentivos de la vigencia.
Contrato para la ejecución de las actividades del bienestar social e incentivos de la vigencia.
Procedimiento Bienestar social e incentivos A-GDH-PR-004.
Rubro del presupuesto anual contenido en el Plan Anual de Adquisicones </t>
  </si>
  <si>
    <t>Comunicar mediante memorando y adjuntando las evidencias de la ocurrencia de los hechos a la Oficina asesora jurídica y el Grupo de trabajo de control interno disciplinario.</t>
  </si>
  <si>
    <r>
      <t xml:space="preserve">
GESTIÓN DE DESARROLLO HUMANO 
</t>
    </r>
    <r>
      <rPr>
        <sz val="10"/>
        <color theme="1"/>
        <rFont val="Times New Roman"/>
        <family val="1"/>
      </rPr>
      <t xml:space="preserve">
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</si>
  <si>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CAPACITACIÓN</t>
  </si>
  <si>
    <t>1. Que no se realice un adecuado seguimiento a las obligaciones contractuales del contratista.
2. Que la ficha técnica y los estudios previos no cuenten con los criterios claros frente a la calidad que se requiere en cada una de las capacitaciones.</t>
  </si>
  <si>
    <t>1. Pago por servicios de capacitación que no cumplan con los estándares establecidos de acuerdo con el contrato de prestación de servicios suscrito.</t>
  </si>
  <si>
    <t>1. procesos de capacitación débiles.
2. Desaprovechamiento de los recursos.
3. Fragilidad en el fortalecimiento de las competencias laborales y comportamentales de los servidores públicos</t>
  </si>
  <si>
    <t xml:space="preserve">*Revisión de cada una de las temáticas a desarrollar y las presentaciones a utilizar en la capacitación, previo al desarrollo de la misma por parte del supervisor.     *procedimiento " Ejecución de capacitaciones" A-GDH-PR-011       *formato  " ficha tecnica de la capacitacion "    A-GDH-FT-073. </t>
  </si>
  <si>
    <t xml:space="preserve">
*Requerimiento al contratista frente a la inconformidad que se presenta por el no cumplimiento de objetivos de la capacitación              </t>
  </si>
  <si>
    <t>Solicitar al contratista que el contenido de las capacitaciones se realicen conforme al modelo pedagógico de capacitación</t>
  </si>
  <si>
    <t>Informe de ejecución  de la capacitación por parte del contratista</t>
  </si>
  <si>
    <r>
      <t>En el mes de diciembre de 2018 se envió la encuesta de Expectativas y necesidades en materia de capacitación, se realizó la tabulación y</t>
    </r>
    <r>
      <rPr>
        <u/>
        <sz val="10"/>
        <color rgb="FFFF0000"/>
        <rFont val="Times New Roman"/>
        <family val="1"/>
      </rPr>
      <t xml:space="preserve"> </t>
    </r>
    <r>
      <rPr>
        <sz val="10"/>
        <color theme="1"/>
        <rFont val="Times New Roman"/>
        <family val="1"/>
      </rPr>
      <t xml:space="preserve">con base en los resultados, las solicitudes de las áreas y los planes programados por la entidad se elaboró el Plan de Capacitación 2019,  
el cual fue aprobado mediante Resolución 074 de 2019.
En el mes de abril se decidio realizar contratación directa con Compensar para la ejecución del contrato, actualmente nos encontramos haciendo todos los tramites para realizar la radicación de los documentos ante el Área Jurídica para dar inicio al tramite contractual. 
Por lo anterior, la entidad para dar cumplimiento al plan de capacitación ha gestionado capacitaciones a cero (0) costo realizando en los primero cuatro meses del año, ocho (8) capacitaciones, en las cuales se les ha socializado previamente al capacitador el modelo pedagógico. </t>
    </r>
  </si>
  <si>
    <t xml:space="preserve"> Número de capacitaciones ejecutadas conforme al modelo pedagógico / Número de capacitaciones realizadas de manera presencial *100
8/8*100</t>
  </si>
  <si>
    <r>
      <rPr>
        <b/>
        <sz val="10"/>
        <color theme="1"/>
        <rFont val="Times New Roman"/>
        <family val="1"/>
      </rPr>
      <t xml:space="preserve">
GESTIÓN DE DESARROLLO HUMANO </t>
    </r>
    <r>
      <rPr>
        <sz val="10"/>
        <color theme="1"/>
        <rFont val="Times New Roman"/>
        <family val="1"/>
      </rPr>
      <t xml:space="preserve">
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</si>
  <si>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SEGURIDAD Y SALUD EN EL TRABAJO</t>
  </si>
  <si>
    <t>1. No realizar un adecuado seguimiento a las obligaciones contractuales de los contratistas y/o proveedores que prestarán servicios o venderán bienes.
2. Que la ficha técnica y los estudios previos no cuenten con criterios suficientemente claros frente a la calidad que se requiere en cada uno de los servicios y/o bienes a adquirir</t>
  </si>
  <si>
    <t xml:space="preserve">
Pago por servicios o bienes omitiendo  la verificación de estándares establecidos en los contratos de prestación de servicios.</t>
  </si>
  <si>
    <t>1. Servicios o bienes defecientes o en condiciones que no son las adecuadas.
2. Desaprovechamiento de los recursos económicos del Instituto</t>
  </si>
  <si>
    <t xml:space="preserve">
MANUAL DE CONTRATACIÓN
A-GCO-MA-002 07
MANUAL DE SUPERVISIÓN E INTERVENTORÍA
A-GCO-MA-001
Plan Anual de Adquisiciones- PAA
Bases de datos creadas en el Área para el seguimiento de los procesos contractuales</t>
  </si>
  <si>
    <t>*Actuación administrativa: reunión entre la Oficina Asesora Jurídica, la Subdirección Técnica de Desarrollo Humano y el proveedor involucrado, con el fin de que subsane la situación presentada.</t>
  </si>
  <si>
    <t>* Reuniones con el proveedor para aclarar cualquier duda que pueda tener sobre la ejecución del contrato.
* Reuniones periódicas bimensuales entre el supervisor y el contratista para hacer seguimiento a la ejecución.
* Elaboración de matrices de seguimientos (1 por contrato) que contenga los datos mas relevantes del la ejecución del contrato</t>
  </si>
  <si>
    <t>Actas de reunión y listados de asistencia.
Matrices con el seguimiento hecho.</t>
  </si>
  <si>
    <t>Se elaboró una matriz para realizar el seguimiento a los procesos de contratación que se encuentran en el PAA 2019.
A la fecha solo está un proceso en ejecución (Extintores)
No se han realizado reuniones con el proveedor, la primera se llevará a cabo en la segunda mitad del mes de mayo.</t>
  </si>
  <si>
    <t>ÁREA DE SALUD Y SEGURIDAD EN EL TRABAJO</t>
  </si>
  <si>
    <t>No. Matrices de seguimiento realizadas/ No. Total de contratos
(1/8)*100=12,5%</t>
  </si>
  <si>
    <t>SUBDIRECCIÓN TÉCNICA DE DESARROLLO HUMANO
Área de Nómina y Liquidaciones</t>
  </si>
  <si>
    <t xml:space="preserve">
1. Manipulación de las claves de la base de datos del Área Nomina por otros  funcionarios tanto del Área como del Área de Sistemas.
2. Debilidad en los controles para las claves de la base de datos del Área de Nómina.
3. Divulgación de la clave de acceso de la base de datos del Área de Nómina.</t>
  </si>
  <si>
    <t>Uso de la información de la base de datos del Área de Nómina, con intereses particulares.</t>
  </si>
  <si>
    <t>1. Que se modifique información confidencial de los funcionarios de planta.
2. Que se realicen pagos indebidos que favorezcan al funcionario o algún tercero</t>
  </si>
  <si>
    <t xml:space="preserve">1. Claves de acceso al Módulo SYSMAN Nómina para cada usuario.
2. Instalación del Módulo SYSMAN Nómina (Acces) en cada equipo.
3. Permisos controlados  en la instalación del Módulo SYSMAN Nómina.
4. Revisión manual (archivo excel) de valores y cantidades por parte del responsable del Área de Nómina y el profesional de apoyo. </t>
  </si>
  <si>
    <t>1. Solicitar al funcionario afectado, la devolución de los dineros cancelados erroneamente.
2. Realizar los ajustes correspondientes de la información en la base de datos de Nómina.</t>
  </si>
  <si>
    <r>
      <t xml:space="preserve">GESTIÓN AMBIENTAL / </t>
    </r>
    <r>
      <rPr>
        <i/>
        <sz val="12"/>
        <color theme="1"/>
        <rFont val="Calibri"/>
        <family val="2"/>
        <scheme val="minor"/>
      </rPr>
      <t>Desarrollar mediante mejora continua, estrategias de educación, ecológica con los niños, niñas y adolescentes y Jóvenes - 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</si>
  <si>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 xml:space="preserve">GESTIÓN AMBIENTAL </t>
  </si>
  <si>
    <t xml:space="preserve">*Ausencia o debilidad de canales de comunicación </t>
  </si>
  <si>
    <t xml:space="preserve">*Suministro de información incompleta, imprecisa y/o poco confiable que genera desviación o afectación en la implementación del Plan institucional de gestión ambiental (PIGA) y la aplicación de instrumentos generados por el área.  
</t>
  </si>
  <si>
    <t xml:space="preserve">1. Incumplimientos de los compromisos ambientales                       2. Prevalencia de intereses particulares a los institucionales  afectando las políticas de transparencias del IDIPRON.                                        3. Falta de accesibilidad de partes interesadas con la información del área de gestión ambiental. 
4. Quejas ante los entes de control.                                                                                                                                                                                                                                                                           5. Reprocesos de información                                   6. Falsificación de documentos, o soportes para adjudicar un contrato o para recibir el pago por parte de los contratantes. 
7. Imposibilitar el cumplimiento de la misión de la entidad y del área de gestión ambiental. </t>
  </si>
  <si>
    <t>Plataforma estratégica con toda la documentación ambiental actualizada y  la cual puede ser consultada por libremente por actores internos y externos
La información oficial deberá ser enviada desde el correo institucional del área y/o con copia                                                                      
Seguimiento y control por medio de Auditorias Externas                      
Cumplimiento de los requisitos legales, contractuales y constitucionales.                                                             
Registros del monitoreo y gestión por parte del área.</t>
  </si>
  <si>
    <t xml:space="preserve">Informar al líder del área de las inconsistencias encontradas mediante correo electrónico. </t>
  </si>
  <si>
    <t>01 de enero al 31 de octubre de 2019</t>
  </si>
  <si>
    <t xml:space="preserve">1. Consolidar, gestionar  y velar porque la documentación sea difundida por lo medios oficiales y autorizados.  
2. Respuestas a solicitudes  realizadas por parte de ciudadanos o público de interés, mediante los medios oficiales y autorizados.
</t>
  </si>
  <si>
    <t xml:space="preserve">Controles de documentos y registros que dan cuenta a la actualización  y/o creación de la documentación del área publicada en la página web del instituto. 
Oficios de respuesta generados en el área de GAM. 
</t>
  </si>
  <si>
    <t>Toda la información del área de gestión ambiental se encuentra debidamente publicada en la pagina web. El instructivo de gestión de residuos peligrosos se encuentra en etapa de revisión por parte de la Oficina Asesora de planeación; en cuanto se encuentre publicado en la página se procedera a divulgar.
Se ha dado respuesta a la totalidad de oficios y/o solicitudes, de las cuales se han allegado catorce (14) a la fecha</t>
  </si>
  <si>
    <t xml:space="preserve">AREA DE GESTION AMBIENTAL </t>
  </si>
  <si>
    <r>
      <t>(Documentación  publicada / documentación generada)*100</t>
    </r>
    <r>
      <rPr>
        <b/>
        <sz val="12"/>
        <color theme="1"/>
        <rFont val="Times New Roman"/>
        <family val="1"/>
      </rPr>
      <t xml:space="preserve">  1/1 = 100%</t>
    </r>
    <r>
      <rPr>
        <sz val="12"/>
        <color theme="1"/>
        <rFont val="Times New Roman"/>
        <family val="1"/>
      </rPr>
      <t xml:space="preserve">
(Número de solicitudes atendidas/número de solicitudes recibidas)*100 </t>
    </r>
    <r>
      <rPr>
        <b/>
        <sz val="12"/>
        <color theme="1"/>
        <rFont val="Times New Roman"/>
        <family val="1"/>
      </rPr>
      <t>14/14 =100%</t>
    </r>
    <r>
      <rPr>
        <sz val="12"/>
        <color theme="1"/>
        <rFont val="Times New Roman"/>
        <family val="1"/>
      </rPr>
      <t xml:space="preserve">
</t>
    </r>
  </si>
  <si>
    <t xml:space="preserve">*Inadecuada implementación de  instrumentos, protocolos y procedimientos oficiales, por parte del área y/o los referentes ambientales.                                                     
</t>
  </si>
  <si>
    <t xml:space="preserve">Incumplimiento de la normatividad ambiental y toda la documentación asociada a la misma. </t>
  </si>
  <si>
    <t>1) Retraso y/o incumplimiento  los compromisos suscritos con la Entidad. 
2)  Incumplimiento de las disposiciones normativas ambientales causando sanciones a  la entidad por los diferentes entes de control.                                                3) Sanciones de tipo disciplinario, fiscal y penal.
4) Afectación al cumplimiento de las metas</t>
  </si>
  <si>
    <t>Cumplimiento del Procedimiento ACTUALIZACIÓN NORMATIVIDAD
AMBIENTAL A-GAM-PR-002
Cumplimiento del procedimiento SEGUIMIENTO AMBIENTAL A-GAM-PR-003</t>
  </si>
  <si>
    <t xml:space="preserve">Informar al subdirector Administrativo mediante correo electrónico sobre el incumplimiento de los protocolos establecidos. </t>
  </si>
  <si>
    <t>2 de enero al 31 de octubre de 2019</t>
  </si>
  <si>
    <t xml:space="preserve">1. Realizar las visitas de seguimiento de acuerdo a lo establecido en el procedimiento SEGUIMIENTO AMBIENTAL A-GAM-PR-003                                                                                                                                                                                                                                                                                                    
2. Actualización de la normatividad ambiental vigente de acuerdo al procedimiento :   ACTUALIZACIÓN NORMATIVIDAD
AMBIENTAL A-GAM-PR-002     
</t>
  </si>
  <si>
    <t xml:space="preserve">Actas de visitas  SEGUIMIENTO A PROGRAMAS PIGA Y MANUAL DE SANEAMIENTO AMBIENTAL A-GAM-FT-014  y seguimiento a los aspectos a mejorar.
Documentación actualizada del área  en el manual de procesos y procedimientos.
</t>
  </si>
  <si>
    <t>Durante el primer seguimiento se realizaron dos visitas a las sedes UPI San Francisco y UPI La Vega el día 03 de abril del 2019</t>
  </si>
  <si>
    <r>
      <t xml:space="preserve">*Numero de documentos con cambios / número de documentos que requieren cambios*100 </t>
    </r>
    <r>
      <rPr>
        <b/>
        <sz val="12"/>
        <color theme="1"/>
        <rFont val="Times New Roman"/>
        <family val="1"/>
      </rPr>
      <t>1/1 = 100%</t>
    </r>
    <r>
      <rPr>
        <sz val="12"/>
        <color theme="1"/>
        <rFont val="Times New Roman"/>
        <family val="1"/>
      </rPr>
      <t xml:space="preserve">
*Numero de visitas realizadas / Numero de visitas programadas * </t>
    </r>
    <r>
      <rPr>
        <b/>
        <sz val="12"/>
        <color theme="1"/>
        <rFont val="Times New Roman"/>
        <family val="1"/>
      </rPr>
      <t>100 2 / 35 = 6%</t>
    </r>
    <r>
      <rPr>
        <sz val="12"/>
        <color theme="1"/>
        <rFont val="Times New Roman"/>
        <family val="1"/>
      </rPr>
      <t xml:space="preserve">
</t>
    </r>
  </si>
  <si>
    <t>Gestión Financiera  /                  Planear, gestionar y controlar los recursos financieros del IDIPRON con transparencia eficiencia y agilidad para dar cumplimiento a los objetivos institucionales</t>
  </si>
  <si>
    <t>Presupuesto</t>
  </si>
  <si>
    <t>Sistemas de informacion sin los controles debidos</t>
  </si>
  <si>
    <t>Creación y/o modificación de terceros sin los debidos soportes</t>
  </si>
  <si>
    <t>Pagos a terceros accidental o deliberadamente</t>
  </si>
  <si>
    <t>La solicitud de creación o modificación de terceros se realiza por escrito al áera de presupuesto</t>
  </si>
  <si>
    <t>Solicitud de soportes escaneados para verificar la informacion del tercero y corregir.</t>
  </si>
  <si>
    <t>01/01/2019 - 31/12/2019</t>
  </si>
  <si>
    <t>Creacion y/o modificación del tercero
con los soportes debidos</t>
  </si>
  <si>
    <t xml:space="preserve">Carpeta digital con los debidos soportes </t>
  </si>
  <si>
    <t>Debido a que el área de jurídica envía documentos poco legibles se ingresa erróneamente el número de cuenta de 7 terceros, generando rechazo al momento de pago. 
Se solicitaron nuevamente las certificaciones bancarias legibles y se procedió con el cambio de las cuentas en los aplicativos de Sysman y Predis.</t>
  </si>
  <si>
    <t>Responsable area de Presupuesto</t>
  </si>
  <si>
    <t>Numero de terceros creados erroneamente / Numero de terceros creados.
7/504= 1,38%</t>
  </si>
  <si>
    <r>
      <t xml:space="preserve">GESTIÓN TECNOLÓGICA Y DE LA INFORMACIÓN / </t>
    </r>
    <r>
      <rPr>
        <i/>
        <sz val="10"/>
        <color theme="1"/>
        <rFont val="Times New Roman"/>
        <family val="1"/>
      </rPr>
      <t>Garantizar la implementación, administración y prestación de los servicios para la optimización de las herramientas informaticas, actividades de mantenimiento preventivo y correctivo de los activos de información, plataforma de comunicaciones y desarrollo de aplicaciones a la medida, asi mismo salvaguardar la información en sus criterios de confidencialidad, integridad y disponibilidad con el fin de garantizar la ejecución de los servicios informáticos que aporten al cumplimiento de la mision del Instituto.</t>
    </r>
  </si>
  <si>
    <t>ÁREA DE SISTEMAS</t>
  </si>
  <si>
    <t>Debilidad en el monitoreo y seguimiento a las actividades de manipulación de equipos.</t>
  </si>
  <si>
    <t>Perdida de equipos o partes de los equipos de tecnología.</t>
  </si>
  <si>
    <t>Afectación en la disponibilidad de recursos y/o servicios de la red de datos.</t>
  </si>
  <si>
    <t xml:space="preserve">Para los equipos computadores, alarmas centralizadas por modificación del Hardware del equipo.
Para todos los equipos, el procedimiento de seguridad y vigilancia.
</t>
  </si>
  <si>
    <t>Configuración adecuada en las consolas de monitoreo.</t>
  </si>
  <si>
    <t>1/02/2019
31/10/2019</t>
  </si>
  <si>
    <t>Ajustes y afinamiento a la configuración de las consolas de monitoreo.</t>
  </si>
  <si>
    <t>Informes de configuración.</t>
  </si>
  <si>
    <t>Se realizaron los ajustes a la consola de la solución de antivirus la cual se afina permanentemente de acuerdo a las novedades presentadas y al cronograma de mantenimiento preventivo que se esta adelantando  durante eta vigencia.
En cuanto a la consola de Aranda (Services Desk) esta se encuentra en la última versión, los equipos son monitoreados permanentemente y se realiza seguimiento a medida que se adelantan las actividades e mantenimiento preventivo que se realiza durante la vigencia.</t>
  </si>
  <si>
    <t>Responsable Área de Sistemas, profesionales Universitarios  y técnicos</t>
  </si>
  <si>
    <t xml:space="preserve">2/2 =100% </t>
  </si>
  <si>
    <t>Caida de la página web.</t>
  </si>
  <si>
    <t>Indisponibilidad de información a la ciudadania.</t>
  </si>
  <si>
    <t>Afectación al cumplimiento de la Ley de Transparencia y del Derecho de Acceso a la Información Pública Nacional.</t>
  </si>
  <si>
    <t>Disponibilidad de canal de comunicación a la red Internet.
Condiciones electricas y ambientales adecuadas para los equipos que soportan el sitio web</t>
  </si>
  <si>
    <t>Realizar revisión de las causas de la caída de la página web.
Uso del respaldo local de la págna web.
Contratar el alojamiento e instalar la página web en un sitio dedicado a portales y tener localmente respaldo de la misma.</t>
  </si>
  <si>
    <t>Realizar la contratación para el alojamiento y publicación de la página web</t>
  </si>
  <si>
    <t>Necesidad técnica entregada a la Oficina Asesora Jurídica</t>
  </si>
  <si>
    <t>Se entrego el día 22 de marzo de 2019 a la Oficina Asesora jurídica los documentos técnicos para realizar dicha contratación</t>
  </si>
  <si>
    <t>Responsable Área de Sistemas y  profesionales Universitarios</t>
  </si>
  <si>
    <t>1/1=100%</t>
  </si>
  <si>
    <r>
      <t xml:space="preserve">
ÁREA ATENCIÓN A LA CIUDADANÍA
</t>
    </r>
    <r>
      <rPr>
        <i/>
        <sz val="12"/>
        <color theme="1"/>
        <rFont val="Times New Roman"/>
        <family val="1"/>
      </rPr>
      <t>Dar respuesta en términos de coherencia, calidad, calidez y oportunidad a los requerimientos realizados por parte de las y los ciudadanos al IDIPRON a través de los diferentes canales de comunicación que se encuentran dispuestos para tal fin.</t>
    </r>
  </si>
  <si>
    <t>ATENCIÓN A LA CIUDADANÍA</t>
  </si>
  <si>
    <t>Omisión en los tiempos de respuesta de los diferentes requerimientos que se allegan en a través del Sistema de PQRS de la Entidad y CORIS</t>
  </si>
  <si>
    <t>Incumplimiento de los tiempos normativos</t>
  </si>
  <si>
    <t xml:space="preserve">
*No entrega oportuna de las respuesta en los términos de coherencia, calidad y calidez</t>
  </si>
  <si>
    <t>Seguimiento a travès del formato A-ACI-FT-003 'Control Requerimientos Ciudadanos'
Remisión a través de radicdo CORDIS y correo electrónico 
Seguimiento a través de correo electrónico del plazo</t>
  </si>
  <si>
    <t>*Requerir al àrea correspondiente frente al incumplimiento
*Aplicar procedimiento A-ACI-FT-001
*Poner en conocimiento de la situación a los funcionarios competentes.</t>
  </si>
  <si>
    <t>ENERO A DICIEMBRE 2019</t>
  </si>
  <si>
    <t>Realizar seguimiento puntual y oportuno a los diferentes requerimientos allegados a través de los canales</t>
  </si>
  <si>
    <t xml:space="preserve">
*Acta de reunión.
*Correos electrónico institucional
</t>
  </si>
  <si>
    <t>31-04-2019</t>
  </si>
  <si>
    <t>Se adelanto el correspondiente seguimiento a través de los diferentes canales a través del formato A-ACI-FT-003</t>
  </si>
  <si>
    <t>*Responsable Proceso Atención a la Ciudadanía y Equipo del Proceso</t>
  </si>
  <si>
    <t>Seguimiento realizado a los requerimientos</t>
  </si>
  <si>
    <t xml:space="preserve">La información se encuentra disponible en un equipo y es vulnerable a ser modificada por un tercero.
Omisión en los tiempos de respuesta </t>
  </si>
  <si>
    <t>Manipulación, modificación, adulteración o pérdida de la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</si>
  <si>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</si>
  <si>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</si>
  <si>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</si>
  <si>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Copias de seguridad periódicas de la base de datos de requerimientos, previa solicitud al área de sistemas.
Realizar copias de seguridad manual a la información del proceso.</t>
  </si>
  <si>
    <t>Se realizó copia de las bases de datos del área del funcionario FabianA</t>
  </si>
  <si>
    <t>Respaldo Base de Datos Átención a la Ciudadanía (1/1)</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</si>
  <si>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</si>
  <si>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ALMACEN E INVENTARIOS</t>
  </si>
  <si>
    <t xml:space="preserve">
1. Consentimiento de recibir elementos que no cumplen las especificaciones técnicas.
2. Efectuar modificaciones a las fichas técnicas o condiciones de los contratos sin el debido procedimiento. 
</t>
  </si>
  <si>
    <t>Bienes aceptados sin el cumplimiento de especiaciones técnicas.</t>
  </si>
  <si>
    <t>Hallazgos de los entes de control.
Fallas en la prestación del servicio.
Perdida de la imagen institucional del Instituto.
Responsabilidades Disciplinarias
Que la misionalidad del IDIPRON se vea comprometida debido a la recepción de elementos que no corresponden a la ficha técnica de los bienes adquiridos.
Ingreso de elementos diferentes en cantidad y calidad a los adquiridos por la entidad.</t>
  </si>
  <si>
    <t xml:space="preserve">Se delega una persona del área (o más dependiendo de la cantidad de elementos adquiridos), para la recepción de los elementos y debe estar presente el Supervisor o el apoyo a la supervisión (debidamente designado). 
A partir de las Ficha Técnica A-GCO-FT-12Vr. 2, y la propuesta económica, que especifican las características y cantidades de los elementos adquiridos, se confrontan los elementos a recepcionar, relacionados en la Remisión que entrega el proveedor.
Existe el Procedimiento  RECEPCIÓN E INGRESO DE BIENES DEVOLUTIVOS O BIENES DE CONSUMO A-GLO-PR-003, en donde se especifican las actividades de cada funcionario y los documentos necesarios para llevar a cabo la recepción de los elementos.
Se constatan las características de calidad y cantidad, en caso de encontrar diferencias se diligencia el formato la "NOTA DE DEVOLUCION RECIBO DE BIENES A-GLO-FT-012" y se hace la devolución de los elementos que no cumplen, de acuerdo a la tipificación del contrato,
</t>
  </si>
  <si>
    <t>El Técnico(a) Administrativo(a) o el Auxiliar Administrativo delegado por parte del Área de Almacén e Inventarios, de acuerdo con la programación de recepción, debe garantizar que los bienes sean recibidos previa revisión física (características, cantidades, estado y demás) contra lo pactado en el contrato, fichas técnicas y el documento de entrega (remisión o acta de entrega), si los bienes  NO corresponden con lo requerido por la entidad, no se reciben y se debe elabora la correspondiente Nota de Devolución y se realiza la devolución de los bienes así: 
•  Si es Contrato de compraventa se devuelve la totalidad de los bienes.
•  Si es Contrato de Suministro devolver únicamente los bienes que no cumplen con lo estipulado. Y diligenciar en original y copias la Nota Devolución de recibo de bienes con sus observaciones correspondientes.
En caso que el Supervisor del Contrato o su apoyo de su consentimiento de recibir elementos que NO cumplen con las especificaciones técnicas o se hagan modificaciones a las fichas técnicas o condiciones del contrato sin el debido procedimiento (otrosí Modificatorio) debidamente legalizado, El Técnico(a) o Auxiliar Administrativo(a) delegado debe enviar el correspondiente informe al jefe inmediato para que a su vez se remita este informe al Director, el Gerente de Proyecto, a la Oficina Asesora Jurídica y a la Oficina de Control Interno, acompañado del Acta suscrita entre Supervisor y el contratista donde se asume la responsabilidad del hecho.</t>
  </si>
  <si>
    <t>Enviar a través de correo electrónico institucional, el informe de novedades presentadas durante la recepción de los contratos en bodega de Almacén e Inventarios, acompañado de la Nota de Devolución Recibo de Bienes A-GLO-FT-012, el Informe de novedades y el ACTA A-GDO-FT-004 en caso de recepción de Bienes o elementos autorizados por el Supervisor del Contrato sin el cumplimiento de los requisitos.
Realizar los seguimientos de las novedades que se han presentado y reportado a través de correos institucionales, junto con las acciones, compromisos y seguimientos de los casos presentados.</t>
  </si>
  <si>
    <t>Correo electrónico
Nota de Devolución Recibo de Bienes A-GLO-FT-012, 
Informe de novedades o ACTA A-GDO-FT-004</t>
  </si>
  <si>
    <t>Se programaron ciento setenta y siete (177) recepciones de bienes de consumo, consumo controlado y/o devolutivos de treinta (30) contratos de la vigencia 2018, incluidas las recepciones de las Operaciones a traves de la BMC para la Compra de Alimentos (Abarrotes, fruver y meriendas) y Aseo.
De estas recepciones se realizaron ciento cinco (105) notas de devolucion de bienes o elementos que no cumplieron lo estipulado en las fichas técnicas de producto o no fueron entregados y estaban incluidos en la correspondiente remision de entrega, de estas ochenta y ocho (88) corresponden con las Operaciones para la Compra de Alimentos (Abarrotes, fruver y meriendas). las demas a los otros contratos.
De lo anterior se puede evidenciar que en el 59% de las recepciones de bienes o elementos programadas para recepción en el periodo, se presentaron devoluciones de producto no conforme o no entregado.</t>
  </si>
  <si>
    <t>GRACIELA ROBAYO B. - Profesional Universitario del Área de Almacén e Inventario</t>
  </si>
  <si>
    <r>
      <t xml:space="preserve">Nº. de novedades de recepción (Notas de Devolución, informes o Actas) presentadas / Nº.  de contratos programados para recepción.
</t>
    </r>
    <r>
      <rPr>
        <b/>
        <sz val="12"/>
        <color theme="1"/>
        <rFont val="Times New Roman"/>
        <family val="1"/>
      </rPr>
      <t>105 / 177 = 59%</t>
    </r>
  </si>
  <si>
    <t xml:space="preserve">El responsable del inventario de bienes devolutivos o de consumo controlado en servicio dé su consentimiento de salida o traslado de bienes Devolutivos sin el lleno de los requisitos debido procedimiento. 
Que dentro de cada Sede, Área, Dependencia o sitio donde se encuentren bienes devolutivos o de consumo controlado en servicio, no se realicen controles periódicos por parte de los responsable de inventarios. </t>
  </si>
  <si>
    <t xml:space="preserve">Sustracción o perdida de bienes devolutivos en servicio  propiedad del IDIPRON </t>
  </si>
  <si>
    <t xml:space="preserve">Hallazgos de los entes de control.
Fallas en la prestación del servicio.
Perdida de la imagen institucional del Instituto.
Responsabilidades Disciplinarias y/o Fiscales
Que la misionalidad del IDIPRON se vea comprometida debido a la recepción de bienes que no corresponden  con lo requerido en la ficha técnica o minuta del contrato
</t>
  </si>
  <si>
    <t xml:space="preserve">Se realiza control a los inventarios de propiedad planta y equipo (bienes devolutivos o de consumo controlado), como se estipula en el procedimiento CONTROL DE BIENES EN SERVICIO A-ABI-PR-011, a través de tomas físicas de inventario generales o aleatorias.
Se registran los traslados entre funcionarios y dependencias de acuerdo Procedimiento de Traspaso entre Dependencias Funcionarios o Reintegro de Bienes Devolutivos A-GLO-PR-006
Las personas que realizan esta labor son los funcionarios autorizados del Área de Almacén e Inventarios.
</t>
  </si>
  <si>
    <t>El funcionario o contratista, encargado del control de Bienes en servicio, debe registrar en el campo “Observaciones”, del listado de Inventario Físico, las novedades o inconsistencias que se presenten, evidencien u observen durante los controles y verificaciones generales y/o cíclicas de Inventario de Bienes devolutivos o de Consumo Controlado en servicio que se realicen durante la vigencia.
El funcionario o contratista, encargado del control de Bienes en servicio deber hacer seguimiento a los responsables de Inventario del diligenciamiento del formato para el control de Bienes Devolutivos o de Consumo Controlado a su cargo y que esta en uso de terceros.</t>
  </si>
  <si>
    <t>Presentar al superior inmediato informe sobre las novedades encontrada durante la toma física de inventarios de los bienes devolutivos y/o de Consumo Controlado en servicio de las Áreas y Dependencias (Faltantes, Sobrantes, Estado, Utilización, Identificación, Descripción, etc.).
Realizar los seguimientos de las novedades que se han presentado y reportado a través del informe de toma física de inventario, junto con las acciones, compromisos y seguimientos de los casos presentados.</t>
  </si>
  <si>
    <t xml:space="preserve">Listado de Inventario Físico de Bienes Devolutivos o de Consumo Controlado (SiCapital - Modulo SAI)
Informe final de la toma física de inventarios al responsable del Área para presentar en el Comité de Inventarios
Acta Entrega Del Puesto De Trabajo A-GDH-FT-017 
La Certificación De Entrega De Elementos A Cargo Del Contratista A-GCO-FT-024
</t>
  </si>
  <si>
    <t>g</t>
  </si>
  <si>
    <t>Durante este periodo no se programaron tomas físicas de inventario de bienes devolutivos en servicio, las cuales se realizaran, durante el periodo del segundo seguimiento</t>
  </si>
  <si>
    <r>
      <t xml:space="preserve">Nº de tomas físicas de inventarios de bienes devolutivos o de consumo controlado en servicio realizadas / Nº de tomas físicas de inventarios de bienes devolutivos o de consumo controlado en servicio programadas
</t>
    </r>
    <r>
      <rPr>
        <b/>
        <sz val="12"/>
        <color theme="1"/>
        <rFont val="Times New Roman"/>
        <family val="1"/>
      </rPr>
      <t>0 / 0 = 0</t>
    </r>
  </si>
  <si>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</si>
  <si>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</si>
  <si>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1. Ausencia de control y supervisión en el ejercicio del litigio para los procesos del Instituto</t>
  </si>
  <si>
    <t xml:space="preserve">Realizar la Representanción judicial sin criterios jurídicos, de forma ineficiente y sin los lineamientos del Jefe de la Oficina Asesora Jurídica.    </t>
  </si>
  <si>
    <t>1. Perdida de casos judiciales
2. Pago de indemnizaciones
3. Perdida de la credibilidad.
4. Vencimiento de Términos judiciales.
5. Perdida de la credibilidad.</t>
  </si>
  <si>
    <t xml:space="preserve">
1. Presentanción de informes de gestión y estado de procesos al jefe de La Oficina Asesora Jurídica
2. Auditoria constante por parte del Comite de Conciliacion y defensa Judicial</t>
  </si>
  <si>
    <t>1.Informar al superior Jerarquico sobre las acciones deficientes del profesional juridico.
2.Se interpondra queja ante las autoridades competentes</t>
  </si>
  <si>
    <t>2019</t>
  </si>
  <si>
    <t xml:space="preserve">1. Realizar informes periodicos de las gestión en los procesos procesales y extra procesales. 
2. Realización de reuniones con mayor frecuencia para la presentación de los litigios y dar instrucciones para la correcta implementación de la defensa de la entidad </t>
  </si>
  <si>
    <t>*Informes periodicos
*Reparto (base datos)
*Comités de Conciliación.</t>
  </si>
  <si>
    <t xml:space="preserve">1, Informe del SIPROJWEB de las actividades de los apoderados de los procesos judiciales.
2, Actas de comité de conciliación
</t>
  </si>
  <si>
    <t>Oficina Asesora Jurídica</t>
  </si>
  <si>
    <t xml:space="preserve">30%
Este indicador sale de los informes y las actualizaciones periodicas que realiza los profesionales del derecho, en cuanto a su periodicidad y los meses que lleva del año. 
* En lo que lleva del año no se ha realizado comité de conciliación. </t>
  </si>
  <si>
    <t>1. Proyección de los actos administrativos sin fundamneto normativo o contrario a las normas 
2. Ausencia de control en la expedición de de los actos administrativos</t>
  </si>
  <si>
    <t xml:space="preserve">*Emitir actos administrativos nulos o viciados sin la respectiva revisión jurídica. </t>
  </si>
  <si>
    <t xml:space="preserve">1. Desviacion de los recursos
2.  Desgaste administrativo por la necesidad de enmendar errores.
3 Investigaciones administratvias. 
</t>
  </si>
  <si>
    <t xml:space="preserve">1. Se cuenta con el procedimiento PROCEDIMIENTO ACTOS ADMINISTRATIVOS A-GJU-PR-005
2. Realización de la revisión tecnica por parte de la OAJ
</t>
  </si>
  <si>
    <t xml:space="preserve">1. Informar al superior Jerarquico sobre las acciones deficientes del profesional juridico
2. Revocar los actos administrativos 
3. Medios de control judicial.
</t>
  </si>
  <si>
    <t>1. Realizar la revisión  jurídica por un profesional frente a la expedición de Actos Adminstrativos por  las dependencias. 
proporcionando a los funcionarios bases y guías para elaborar de forma correcta los actos administrativos, siempre con la aprobación del Jefe de la Oficina Asesora Jurídica .</t>
  </si>
  <si>
    <t>VoBo Actos administrativos</t>
  </si>
  <si>
    <t>VoBo en todos los Actos administrativos expedidos por las diferentes dependencias</t>
  </si>
  <si>
    <t>25% 
*Equivale a la revisión de los actos administrativos con el VoBo del Jefe de la OAJ, según el tiempo transcurrido del año</t>
  </si>
  <si>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</si>
  <si>
    <t>Causa 1: Divulgación de la información por parte de las personas que hacen parte del Grupo de Control Interno Disciplinario</t>
  </si>
  <si>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</si>
  <si>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</si>
  <si>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xml:space="preserve">
* Toma de juramento de reserva  al Grupo de Control Interno Disciplinario de los expedientes que obran en el Despacho.</t>
  </si>
  <si>
    <t>* Toma de juramento de reserva  al Grupo de Control Interno Disciplinario de los expedientes que obran en el Despacho.</t>
  </si>
  <si>
    <t>01-01-2019 hasta 31-10-2019</t>
  </si>
  <si>
    <t>Acta de toma de juramento del Grupo de Control Interno Disciplinario - Sistema de Información del Grupo de Trabajo para el ejercicio de Control Interno Disciplinario</t>
  </si>
  <si>
    <t>01/01/2019 - 31/03/2019</t>
  </si>
  <si>
    <t>Se realizó toma de juramento de reserva  al Grupo de Control Interno Disciplinario de los expedientes que obran en el Despacho.</t>
  </si>
  <si>
    <t>Coordinador del Grupo de Trabajo para el Ejercicio del Control Interno Disciplinario</t>
  </si>
  <si>
    <r>
      <t>Toma de Juramiento por parte del Grupo de Trabajo de Control Interno Disciplinario en cumplimiento del Art. 95 del CUD =</t>
    </r>
    <r>
      <rPr>
        <b/>
        <sz val="12"/>
        <color theme="1"/>
        <rFont val="Times New Roman"/>
        <family val="1"/>
      </rPr>
      <t>3/3</t>
    </r>
  </si>
  <si>
    <t xml:space="preserve">Causa 1:  No existen de copias de seguridad en la información magnetica. </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</si>
  <si>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</si>
  <si>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</si>
  <si>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</si>
  <si>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</si>
  <si>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Se salvaguarda la información de Control Interno Disciplinario en cds; respecto al archivo fisico, la misma estará en el del Grupo de Trabajo para el ejercicio de Control Interno Disciplinario en el archivo de la oficina.</t>
  </si>
  <si>
    <t>Se realizó la Conservación de la información digital. 1/1
Se dispuso de un archivo propicio para el archivo conforme a la normatividad de los expedientes a cargo del Grupo de Control Interno Disciplinario. 1/1</t>
  </si>
  <si>
    <r>
      <t>Información Salvaguardada del Grupo de Trabajo de Control Interno Disciplinario</t>
    </r>
    <r>
      <rPr>
        <b/>
        <sz val="12"/>
        <color theme="1"/>
        <rFont val="Times New Roman"/>
        <family val="1"/>
      </rPr>
      <t xml:space="preserve"> = 1/1</t>
    </r>
  </si>
  <si>
    <t>Causa 1: Prescripción de los términos de las acciones disciplinarias de la Entidad</t>
  </si>
  <si>
    <t>* Dilatación de los procesos contra los acusados</t>
  </si>
  <si>
    <t>* La acción dsciplinaria pierde credibilidad
* No se logra tener impacto respecto los hechos ocurridos en la Entidad y las medidas tomadas</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</si>
  <si>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2019.</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</si>
  <si>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</si>
  <si>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Se cuenta con cuadro interno de los procesos obrantes en el Despacho, en el cual se puede evidenciar las etapas siguientes en el procedimiento.</t>
  </si>
  <si>
    <r>
      <t>Registro de Procesos Obrantes del Despacho</t>
    </r>
    <r>
      <rPr>
        <b/>
        <sz val="12"/>
        <color theme="1"/>
        <rFont val="Times New Roman"/>
        <family val="1"/>
      </rPr>
      <t xml:space="preserve">
= 1/1</t>
    </r>
  </si>
  <si>
    <r>
      <t xml:space="preserve">
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</si>
  <si>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r>
      <t xml:space="preserve">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</si>
  <si>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r>
      <rPr>
        <b/>
        <sz val="12"/>
        <color theme="1"/>
        <rFont val="Times New Roman"/>
        <family val="1"/>
      </rPr>
      <t>GESTIÓN DOCUMENTAL</t>
    </r>
    <r>
      <rPr>
        <sz val="12"/>
        <color theme="1"/>
        <rFont val="Times New Roman"/>
        <family val="1"/>
      </rPr>
      <t xml:space="preserve">
</t>
    </r>
    <r>
      <rPr>
        <i/>
        <sz val="12"/>
        <color theme="1"/>
        <rFont val="Times New Roman"/>
        <family val="1"/>
      </rPr>
      <t>Conservar la memoria institucional del IDIPRON, mediante la identificación, almacenamiento, protección, recuperación, tiempo de retención y disposición de los registros del instituto de acuerdo a lineamientos del Sistema de Gestión Documental SIGA</t>
    </r>
  </si>
  <si>
    <t>Área Administración Documental</t>
  </si>
  <si>
    <t>Omisión del servidor público (funcionarios y contratistas) en la función de velar por la integridad y salvaguarda de la documentación de archivo.
Incumplimiento del procedimiento Gestón Documental A-GDO-PR-001
Incumplimiento del Reglamento para préstamo de expedientes en Archivo Misional A-GDO-IN-005
Falta de controles o control ineficaz en la administración y custodia de la documentación.
Incumplimiento de las Políticas de Gestión Documental.
Desactualización o inexistencia de los instrumentos archivísticos.</t>
  </si>
  <si>
    <t>PÉRDIDA DE DOCUMENTOS INSTITUCIONALES (omisión, alteración, daño intencionado)</t>
  </si>
  <si>
    <t>Aumento en la notificación de hallazgos y sanciones a la Entidad por parte de los entes de control
Pérdida de valor legal y probatorio de la documentación 
Pérdida , sustracción o alteración de expedientes o piezas documentales.
Entrega de información clasificada o reservada.</t>
  </si>
  <si>
    <t>INSTRUMENTOS  DE LA  INFORMACIÓN  PÚBLICA (LEY DE TRANSPARENCIA)
TABLAS  DE VALORACIÓN DOCUMNETAL.
TABLAS DE RETENCIÓN DOCUMENTAL ( A-GDO-FT-009) 
INVENTARIO UNICO DOCUMENTAL A-GDO-FT-018.
INSTRUCTIVO ADMINISTRACIÓN DE HISTORIAS SOCIALES A-GDO-IN-003
INSTRUCTIVO REGLAMENTO PARA PRESTAMO DE EXPEDIENTES EN ARCHIVO MISIONAL A-GDO-IN-005
TRANSFERENCIA DE FOLIOS A LA HISTORIA SOCIAL A-GDO-FT-006
INSTRUCTIVO REGLAMENTO PARA CONSULTA PRESTAMO DE EXPEDIENTES EN IDIPRON A-GDO-IN-04
PROCEDIMIENTO DE ORGANIZACIÓN, CONSERVACIÓN, CUSTODIA Y TRANSFERENCIA DE ARCHIVOS A-GDO-PR-003
INSTRUCTIVO ORGANIZACIÓN DE ARCHIVO DE GESTIÓN A-GDO-IN-04.
PRESTAMO DE DOCUMENTOS A-GDO-FT-014</t>
  </si>
  <si>
    <t>Sensibilización, capacitación y acompañamiento de cada una de las áreas para la adecuada aplicación de los instrumentos archivísticos, en espacial las Tablas de Retención Documental.</t>
  </si>
  <si>
    <t>Enero a Octubre de 2019</t>
  </si>
  <si>
    <t>Ajuste o elaboración de los instrumentos archivísticos con el fin de hacerlos más eficientes y ajustarlos a las necesidades actuales el Instituto y la conservación y preservación de la información documental.
Revisión y actualización de los documentos del Sistema Integrado de Gestión - SIGID.
Fortalecimiento con la aplicación de la Tabla de Retención Documental para procesamiento técnico del acervo documental para transferencias documentales primarias</t>
  </si>
  <si>
    <t>Documentación del Sistema Integrado de Gestión -SIGID actualizada.
Instrumentos archivísticos actualizados
Asistencias técnicas realizadas bajo acta y listado de asistencia</t>
  </si>
  <si>
    <t>31 de Abril de 2019</t>
  </si>
  <si>
    <t xml:space="preserve">Se realiza creación y actualización de los instrumentos SIGID los cuales se encuentran en Revisión por la Oficina Asesora de Planeación
Formato: “hoja de Control”
Documento Interno: “Política de Gestión Documental”
Procedimiento: “Gestión Documental”
Procedimiento Administración de Comunicaciones Oficiales
Manual “Operativo de Gestión Documental””
Manual “Sistema Integrado de Conservación.
Caracterización Proceso de gestión Documental
De igual forma se encuentra en proceso de traslado:
Procedimiento Trámite, control y pago de servicios Públicos y otros PR-004
Formato reporte de Consumos y usuarios bimensual servicios Públicos A-GDO-FT-010
Formato base de Datos Servicios Públicos A-GDO-FT-024
Formato conglomerado y trazabilidad Base de Datos Servicios Públicos A-GDO-FT-025
Se elaboro informe instrumentos para actualizar con la metodología para la actualización y/o elaboración
Se realizan Asistencias Técnicas a las Áreas, Dependencia y Unidades de Protección Integral :
Área de Educación
Upi 32 3 Actas
Oficina Asesora Jurídica 2 Actas
Área Nomina y Liquidaciones
CAE Jóvenes del Futuro
Área de Educación
Territorio
Subdirección Técnica de Desarrollo Humano
Oficina Asesora Jurídica
Oficina de Control interno
Distrito Joven 
Normandía
Liberia </t>
  </si>
  <si>
    <t>RESPONSABLE ÁREA DE ADMINISTRACIÓN DOCUMENTAL</t>
  </si>
  <si>
    <r>
      <t>Número de instrumentos actualizados / Número de instrumentos requeridos 7</t>
    </r>
    <r>
      <rPr>
        <b/>
        <sz val="12"/>
        <color theme="1"/>
        <rFont val="Times New Roman"/>
        <family val="1"/>
      </rPr>
      <t>/6 = 0%</t>
    </r>
    <r>
      <rPr>
        <sz val="12"/>
        <color theme="1"/>
        <rFont val="Times New Roman"/>
        <family val="1"/>
      </rPr>
      <t xml:space="preserve">
Total, de Documentos del Sistema Integrado de Gestión actualizados / cinco (5) documentos del Sistema Integrado de Gestión a actualizar </t>
    </r>
    <r>
      <rPr>
        <b/>
        <sz val="12"/>
        <color theme="1"/>
        <rFont val="Times New Roman"/>
        <family val="1"/>
      </rPr>
      <t>0/5 = 0%</t>
    </r>
    <r>
      <rPr>
        <sz val="12"/>
        <color theme="1"/>
        <rFont val="Times New Roman"/>
        <family val="1"/>
      </rPr>
      <t xml:space="preserve">
Total, de asistencias técnicas realizadas / Número de asistencias técnicas programadas por cronograma</t>
    </r>
    <r>
      <rPr>
        <b/>
        <sz val="12"/>
        <color theme="1"/>
        <rFont val="Times New Roman"/>
        <family val="1"/>
      </rPr>
      <t xml:space="preserve"> = 15/55 = 27%</t>
    </r>
  </si>
  <si>
    <t>Gestión Contractual/
Elaborar y desarrollar los procesos de contratación que requiere la entidad, bajo las diferentes modalidades establecidas dentro del marco legal vigente, cumpliendo los principios de planeación, efectividad, calidad, oportunidad y transparencia en cada una de sus etapas.</t>
  </si>
  <si>
    <t xml:space="preserve">Contractual </t>
  </si>
  <si>
    <t>Incumplimiento de los plazos establecidos para la publicación de la información contractual en la plataforma de SECOP</t>
  </si>
  <si>
    <t xml:space="preserve">
No proporcionar la información oportunamente en busca del beneficio de un tercero</t>
  </si>
  <si>
    <t xml:space="preserve">
Falta de credibilidad en la gestión del Instituto, hallazgos de entes de control, bajos indicadores en el Índice de Tranparencia por Colombia</t>
  </si>
  <si>
    <t xml:space="preserve">Realizar la revisión integral de los documentos que conforman el proceso de contratación dentro del SECOP </t>
  </si>
  <si>
    <t>Informar al superior jerarquico de la situacíón y realizar las medidas correctivas, disciplinarias que dieran a lugar dependiendo la calidad de la persona (contratista o funcionario)</t>
  </si>
  <si>
    <t>Vigencia 2019</t>
  </si>
  <si>
    <t xml:space="preserve">Vigilancia a los funcionarios que esten en relación directa con la ejecución de esta actividad.  </t>
  </si>
  <si>
    <t>Plataforma SECOP II</t>
  </si>
  <si>
    <t xml:space="preserve">Reuniones periodicas con el equipo de adquisiciones, para mirar el avance de los procesos asigandos a cada profesional. </t>
  </si>
  <si>
    <t>OAJ</t>
  </si>
  <si>
    <t xml:space="preserve">35%
Corresponde a las reuniones realizadascon los profesionales del área. </t>
  </si>
  <si>
    <t>Exceso de supervisiones asignadas a un solo funcionario desconocimiento del Manuel de Supervisión establecido por la entidad</t>
  </si>
  <si>
    <t xml:space="preserve">
Deficiencias en la ejecución de los objetos contractuales y pocas sanciones a incumpliientos contractuales</t>
  </si>
  <si>
    <t xml:space="preserve"> 
Deficiente funcionamiento del Instituto y bajo nivel de cumplimiento de sus funciones misionales</t>
  </si>
  <si>
    <t>Capacitaciones periódicas para que el supervisor tenga muy claro cualés son las funciones especificas que debe cumplir</t>
  </si>
  <si>
    <t xml:space="preserve">Informar al superior sobre las acciones deficientes del supervisor. </t>
  </si>
  <si>
    <t>Vigencia  2019</t>
  </si>
  <si>
    <t xml:space="preserve">Realizar acciones de divlugación de las información de supervisión y realizar los cambios de supervisión de forma agil para evitar la sobrecarga, según solicitud. </t>
  </si>
  <si>
    <t xml:space="preserve">Acta, Panilla de asistencia, memorando, correo electronico. </t>
  </si>
  <si>
    <t xml:space="preserve">Se ha venido adelantando capacitaciones a los diferentes supervisores y apoyo de la supervisión, para dar a conocer las obligaciones y deberes plasmados en el manual. 
</t>
  </si>
  <si>
    <t>30%
* este indicador se refleja por la cantidad de capacitaciones de supervisiones realizadas en lo que lleva del año 2019</t>
  </si>
  <si>
    <t xml:space="preserve">Adquisiciones </t>
  </si>
  <si>
    <t>Deficiencias en el proceso de formulación de fichas y/o anexos técnicos, elaboración de estudios previos y requisitos habilitantes de los procesos de contratación de bienes y servicios.</t>
  </si>
  <si>
    <t>Falta de claridad en los requisitos del proceso, que no garantiza el cumplimiento del principio de transparencia y que puede beneficiar a algunos oferentes en perticular.</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</si>
  <si>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</si>
  <si>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</si>
  <si>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</si>
  <si>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los comités técnicos en los procesos de contratación (técnico, jurídico y económico</t>
  </si>
  <si>
    <t xml:space="preserve">memorando, correo electronico, acta. </t>
  </si>
  <si>
    <t>1. Estructuración conjunta entre la Oficina Asesora Jurídica y la parte técnica en cada uno de los procesos de contratación de bienes y/o servicios.  Asimismo, se realiza un análisis del sector, del mercado y estudio de indicadores financieros</t>
  </si>
  <si>
    <t>Área de Adquisiciones</t>
  </si>
  <si>
    <t xml:space="preserve">45%
* corresponde al equivalente de los procesos radicados donde se han designado el comité  de estructuración y evaluación.  </t>
  </si>
  <si>
    <t>Intereses personales en los funcionarios encargados de la formulación de la documentación técnica y/o jurídica de los procesos y/o convenios que suscriba la entidad</t>
  </si>
  <si>
    <t>Direccionamiento de contratación para beneficio de terceros</t>
  </si>
  <si>
    <t>Desvio de los recursos públicos asignados a la entidad.</t>
  </si>
  <si>
    <t>Sesiones de comité estrecturador en la etapa precontratcual que involucren a los encargados de cada una de las partes que conforman cada proceso de contratación.</t>
  </si>
  <si>
    <t xml:space="preserve">Planeación deficiente de los procesos de contratación que se requieren en la vigencia. En cuanto a las fechas programadas, modalidades de contratación y compras no planeadas en el Plan Anual de Adquisiciones. </t>
  </si>
  <si>
    <t>No publicar en el Plan Anual de Adquisiciones información veraz, clara y oportuna contendiente a los procesos que adelantará la entidad favoreciendo a terceros que puedan tener la información por aparte.</t>
  </si>
  <si>
    <t>*Los posibles oferentes no cuentan con la información ni el tiempo suficiente para participar en los procesos, limitando así el número de oferentes.
*Favorecimiento a terceros publicando procesos no contemplados en el Plan Anual de Adquisiciones.</t>
  </si>
  <si>
    <t>*Seguimiento y verificación de la inclusión y condiciones de cada proceso en el plan Anual de Adquisiciones.</t>
  </si>
  <si>
    <t xml:space="preserve">Informar a la oficina de control interno sobre la injerencia de intereses personales. </t>
  </si>
  <si>
    <t>Realizar reuniones periodicas y realizar las modificaciones del PAA con justificación apropiada de los gerentes de proyectos  y así,  evitar inucrrir de nuevo en la acción que conllevo al origen del riesgo.</t>
  </si>
  <si>
    <t xml:space="preserve">PAA, Seguimiento al PAA, modificaciones al PAA. </t>
  </si>
  <si>
    <t>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t>
  </si>
  <si>
    <t xml:space="preserve">69%
*Correspondiente a las 5 modificaciones del PAA 2019 y a la radicación de 90 procesos de bienes y servicios en la OAJ de 130 programados.  </t>
  </si>
</sst>
</file>

<file path=xl/styles.xml><?xml version="1.0" encoding="utf-8"?>
<styleSheet xmlns="http://schemas.openxmlformats.org/spreadsheetml/2006/main" xmlns:mc="http://schemas.openxmlformats.org/markup-compatibility/2006" xmlns:x14ac="http://schemas.microsoft.com/office/spreadsheetml/2009/9/ac" mc:Ignorable="x14ac">
  <fonts count="49"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18"/>
      <color theme="1"/>
      <name val="Times New Roman"/>
      <family val="1"/>
    </font>
    <font>
      <sz val="18"/>
      <color theme="1"/>
      <name val="Times New Roman"/>
      <family val="1"/>
    </font>
    <font>
      <sz val="11"/>
      <color theme="1"/>
      <name val="Symbol"/>
      <family val="1"/>
      <charset val="2"/>
    </font>
    <font>
      <sz val="7"/>
      <color theme="1"/>
      <name val="Times New Roman"/>
      <family val="1"/>
    </font>
    <font>
      <sz val="10"/>
      <color theme="1"/>
      <name val="Calibri"/>
      <family val="2"/>
      <scheme val="minor"/>
    </font>
    <font>
      <b/>
      <sz val="9"/>
      <name val="Times New Roman"/>
      <family val="1"/>
    </font>
    <font>
      <b/>
      <sz val="12"/>
      <name val="Times New Roman"/>
      <family val="1"/>
    </font>
    <font>
      <sz val="12"/>
      <name val="Times New Roman"/>
      <family val="1"/>
    </font>
    <font>
      <sz val="12"/>
      <color theme="0"/>
      <name val="Times New Roman"/>
      <family val="1"/>
    </font>
    <font>
      <b/>
      <sz val="10"/>
      <color theme="1"/>
      <name val="Times New Roman"/>
      <family val="1"/>
    </font>
    <font>
      <sz val="10"/>
      <name val="Times New Roman"/>
      <family val="1"/>
    </font>
    <font>
      <u/>
      <sz val="10"/>
      <color rgb="FFFF0000"/>
      <name val="Times New Roman"/>
      <family val="1"/>
    </font>
    <font>
      <i/>
      <sz val="12"/>
      <color theme="1"/>
      <name val="Calibri"/>
      <family val="2"/>
      <scheme val="minor"/>
    </font>
    <font>
      <i/>
      <sz val="10"/>
      <color theme="1"/>
      <name val="Times New Roman"/>
      <family val="1"/>
    </font>
    <font>
      <i/>
      <sz val="12"/>
      <color theme="1"/>
      <name val="Times New Roman"/>
      <family val="1"/>
    </font>
    <font>
      <b/>
      <sz val="14"/>
      <name val="Times New Roman"/>
      <family val="1"/>
    </font>
    <font>
      <sz val="11"/>
      <color theme="0"/>
      <name val="Times New Roman"/>
      <family val="1"/>
    </font>
    <font>
      <b/>
      <sz val="9"/>
      <color indexed="81"/>
      <name val="Tahoma"/>
      <family val="2"/>
    </font>
    <font>
      <sz val="9"/>
      <color indexed="81"/>
      <name val="Tahoma"/>
      <family val="2"/>
    </font>
    <font>
      <sz val="11"/>
      <color rgb="FFFF0000"/>
      <name val="Calibri"/>
      <family val="2"/>
      <scheme val="minor"/>
    </font>
    <font>
      <sz val="11"/>
      <name val="Times"/>
      <family val="1"/>
    </font>
    <font>
      <sz val="12"/>
      <name val="Times New Roman"/>
    </font>
    <font>
      <sz val="12"/>
      <color rgb="FF000000"/>
      <name val="Times New Roman"/>
      <family val="1"/>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medium">
        <color indexed="64"/>
      </left>
      <right style="thin">
        <color indexed="64"/>
      </right>
      <top style="medium">
        <color indexed="64"/>
      </top>
      <bottom/>
      <diagonal/>
    </border>
  </borders>
  <cellStyleXfs count="1">
    <xf numFmtId="0" fontId="0" fillId="0" borderId="0"/>
  </cellStyleXfs>
  <cellXfs count="928">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10" fillId="2" borderId="1" xfId="0" applyFont="1" applyFill="1" applyBorder="1" applyAlignment="1" applyProtection="1">
      <alignment horizontal="center" vertical="center"/>
    </xf>
    <xf numFmtId="0" fontId="0" fillId="0" borderId="0" xfId="0" applyProtection="1">
      <protection locked="0"/>
    </xf>
    <xf numFmtId="0" fontId="6"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6"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5"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9" fillId="3" borderId="0" xfId="0" applyFont="1" applyFill="1" applyProtection="1"/>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19" fillId="0" borderId="0" xfId="0" applyFont="1" applyBorder="1" applyAlignment="1" applyProtection="1"/>
    <xf numFmtId="0" fontId="19" fillId="0" borderId="0" xfId="0" applyFont="1" applyProtection="1"/>
    <xf numFmtId="0" fontId="19" fillId="0" borderId="0" xfId="0" applyFont="1" applyBorder="1" applyAlignment="1" applyProtection="1">
      <alignment horizontal="center"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0" fillId="0" borderId="0" xfId="0" applyAlignment="1" applyProtection="1">
      <alignment vertical="center"/>
      <protection locked="0"/>
    </xf>
    <xf numFmtId="0" fontId="23" fillId="0" borderId="0" xfId="0" applyFont="1"/>
    <xf numFmtId="0" fontId="25" fillId="0" borderId="0" xfId="0" applyFont="1" applyAlignment="1">
      <alignment vertical="top"/>
    </xf>
    <xf numFmtId="0" fontId="25" fillId="0" borderId="0" xfId="0" applyFont="1"/>
    <xf numFmtId="0" fontId="23" fillId="0" borderId="0" xfId="0" applyFont="1" applyAlignment="1">
      <alignment vertical="center"/>
    </xf>
    <xf numFmtId="0" fontId="22" fillId="0" borderId="22" xfId="0" applyFont="1" applyBorder="1" applyAlignment="1">
      <alignment vertical="center"/>
    </xf>
    <xf numFmtId="0" fontId="25" fillId="0" borderId="21" xfId="0" applyFont="1" applyBorder="1" applyAlignment="1">
      <alignment vertical="top" wrapText="1"/>
    </xf>
    <xf numFmtId="0" fontId="21" fillId="0" borderId="1" xfId="0" applyFont="1" applyBorder="1" applyAlignment="1">
      <alignment vertical="center" wrapText="1"/>
    </xf>
    <xf numFmtId="0" fontId="25" fillId="0" borderId="21" xfId="0" applyFont="1" applyBorder="1" applyAlignment="1">
      <alignment vertical="center" wrapText="1"/>
    </xf>
    <xf numFmtId="0" fontId="21" fillId="0" borderId="12" xfId="0" applyFont="1" applyBorder="1" applyAlignment="1">
      <alignment horizontal="left" vertical="center" wrapText="1"/>
    </xf>
    <xf numFmtId="0" fontId="22" fillId="0" borderId="22" xfId="0" applyFont="1" applyBorder="1" applyAlignment="1">
      <alignment vertical="center" wrapText="1"/>
    </xf>
    <xf numFmtId="0" fontId="22" fillId="0" borderId="27" xfId="0" applyFont="1" applyBorder="1" applyAlignment="1">
      <alignment vertical="center"/>
    </xf>
    <xf numFmtId="0" fontId="23" fillId="0" borderId="0" xfId="0" applyFont="1" applyAlignment="1">
      <alignment wrapText="1"/>
    </xf>
    <xf numFmtId="0" fontId="22" fillId="0" borderId="33" xfId="0" applyFont="1" applyBorder="1" applyAlignment="1">
      <alignment horizontal="left" vertical="center" wrapText="1"/>
    </xf>
    <xf numFmtId="0" fontId="22" fillId="0" borderId="34" xfId="0" applyFont="1" applyBorder="1" applyAlignment="1">
      <alignment horizontal="left" vertical="center" wrapText="1"/>
    </xf>
    <xf numFmtId="0" fontId="22" fillId="0" borderId="1" xfId="0" applyFont="1" applyBorder="1" applyAlignment="1">
      <alignment vertical="center"/>
    </xf>
    <xf numFmtId="0" fontId="21" fillId="0" borderId="1" xfId="0" applyFont="1" applyBorder="1" applyAlignment="1">
      <alignment vertical="center"/>
    </xf>
    <xf numFmtId="0" fontId="11" fillId="0" borderId="1" xfId="0" applyFont="1" applyBorder="1" applyAlignment="1" applyProtection="1">
      <alignment vertical="top"/>
    </xf>
    <xf numFmtId="0" fontId="11" fillId="0" borderId="1" xfId="0" applyFont="1" applyBorder="1" applyAlignment="1" applyProtection="1">
      <alignment horizontal="left" vertical="top"/>
    </xf>
    <xf numFmtId="0" fontId="22" fillId="5" borderId="43" xfId="0" applyFont="1" applyFill="1" applyBorder="1" applyAlignment="1">
      <alignment horizontal="justify" vertical="center" wrapText="1"/>
    </xf>
    <xf numFmtId="0" fontId="22" fillId="5" borderId="42" xfId="0" applyFont="1" applyFill="1" applyBorder="1" applyAlignment="1">
      <alignment horizontal="justify" vertical="center" wrapText="1"/>
    </xf>
    <xf numFmtId="0" fontId="23" fillId="0" borderId="42" xfId="0" applyFont="1" applyBorder="1" applyAlignment="1">
      <alignment horizontal="justify" vertical="center" wrapText="1"/>
    </xf>
    <xf numFmtId="0" fontId="22" fillId="0" borderId="42" xfId="0" applyFont="1" applyBorder="1" applyAlignment="1">
      <alignment horizontal="justify" vertical="center" wrapText="1"/>
    </xf>
    <xf numFmtId="0" fontId="22" fillId="5" borderId="42" xfId="0" applyFont="1" applyFill="1" applyBorder="1" applyAlignment="1">
      <alignment horizontal="center" vertical="center" wrapText="1"/>
    </xf>
    <xf numFmtId="0" fontId="2" fillId="4" borderId="1"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0" fillId="3" borderId="13" xfId="0" applyFill="1" applyBorder="1" applyAlignment="1" applyProtection="1">
      <alignment vertical="center"/>
    </xf>
    <xf numFmtId="0" fontId="22" fillId="3" borderId="13" xfId="0" applyFont="1"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horizontal="center" vertical="center"/>
    </xf>
    <xf numFmtId="0" fontId="13" fillId="4" borderId="24" xfId="0" applyFont="1" applyFill="1" applyBorder="1" applyAlignment="1" applyProtection="1">
      <alignment horizontal="center" vertical="center"/>
    </xf>
    <xf numFmtId="0" fontId="13" fillId="4" borderId="0" xfId="0" applyFont="1" applyFill="1" applyBorder="1" applyProtection="1"/>
    <xf numFmtId="0" fontId="6" fillId="2" borderId="0" xfId="0" applyFont="1" applyFill="1" applyBorder="1" applyProtection="1"/>
    <xf numFmtId="0" fontId="6" fillId="2" borderId="21" xfId="0" applyFont="1" applyFill="1" applyBorder="1" applyAlignment="1" applyProtection="1">
      <alignment horizontal="center" vertical="center" wrapText="1"/>
    </xf>
    <xf numFmtId="0" fontId="23" fillId="3" borderId="13"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4" borderId="25" xfId="0" applyFont="1" applyFill="1" applyBorder="1" applyAlignment="1" applyProtection="1">
      <alignment horizontal="center" vertical="center"/>
    </xf>
    <xf numFmtId="0" fontId="13" fillId="4" borderId="21" xfId="0" applyFont="1" applyFill="1" applyBorder="1" applyAlignment="1" applyProtection="1">
      <alignment horizontal="center" vertical="center"/>
    </xf>
    <xf numFmtId="0" fontId="5" fillId="4" borderId="25" xfId="0"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protection locked="0"/>
    </xf>
    <xf numFmtId="0" fontId="22" fillId="5" borderId="41" xfId="0" applyFont="1" applyFill="1" applyBorder="1" applyAlignment="1">
      <alignment horizontal="justify" vertical="center" wrapText="1"/>
    </xf>
    <xf numFmtId="0" fontId="0" fillId="4" borderId="59" xfId="0" applyFill="1" applyBorder="1"/>
    <xf numFmtId="0" fontId="22" fillId="5" borderId="59" xfId="0" applyFont="1" applyFill="1" applyBorder="1" applyAlignment="1">
      <alignment horizontal="justify" vertical="center" wrapText="1"/>
    </xf>
    <xf numFmtId="0" fontId="31"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0" fontId="18" fillId="3" borderId="13" xfId="0" applyFont="1" applyFill="1" applyBorder="1" applyAlignment="1" applyProtection="1">
      <alignment horizontal="center" vertical="center"/>
    </xf>
    <xf numFmtId="0" fontId="25" fillId="0" borderId="14" xfId="0" applyFont="1" applyBorder="1" applyAlignment="1" applyProtection="1">
      <alignment horizontal="justify" vertical="center" wrapText="1"/>
    </xf>
    <xf numFmtId="0" fontId="21" fillId="0" borderId="16" xfId="0" applyFont="1" applyBorder="1" applyAlignment="1" applyProtection="1">
      <alignment horizontal="center" vertical="center" wrapText="1"/>
      <protection locked="0"/>
    </xf>
    <xf numFmtId="1" fontId="25" fillId="0" borderId="9" xfId="0" applyNumberFormat="1" applyFont="1" applyBorder="1" applyAlignment="1" applyProtection="1">
      <alignment horizontal="center" vertical="center"/>
    </xf>
    <xf numFmtId="0" fontId="25" fillId="0" borderId="15" xfId="0" applyFont="1" applyBorder="1" applyAlignment="1" applyProtection="1">
      <alignment horizontal="justify" vertical="center" wrapText="1"/>
    </xf>
    <xf numFmtId="1" fontId="25" fillId="0" borderId="0" xfId="0" applyNumberFormat="1" applyFont="1" applyBorder="1" applyAlignment="1" applyProtection="1">
      <alignment horizontal="center" vertical="center"/>
    </xf>
    <xf numFmtId="0" fontId="25" fillId="0" borderId="15" xfId="0" applyFont="1" applyBorder="1" applyAlignment="1" applyProtection="1">
      <alignment horizontal="justify" vertical="center"/>
    </xf>
    <xf numFmtId="0" fontId="32" fillId="0" borderId="16" xfId="0" applyFont="1" applyFill="1" applyBorder="1" applyAlignment="1" applyProtection="1">
      <alignment horizontal="center" vertical="center" wrapText="1"/>
      <protection locked="0"/>
    </xf>
    <xf numFmtId="0" fontId="25" fillId="0" borderId="18" xfId="0" applyFont="1" applyBorder="1" applyAlignment="1" applyProtection="1">
      <alignment horizontal="justify" vertical="center" wrapText="1"/>
    </xf>
    <xf numFmtId="0" fontId="21" fillId="0" borderId="19"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5" fillId="0" borderId="61" xfId="0" applyFont="1" applyBorder="1" applyAlignment="1" applyProtection="1">
      <alignment horizontal="justify" vertical="center" wrapText="1"/>
    </xf>
    <xf numFmtId="1" fontId="25" fillId="0" borderId="11" xfId="0" applyNumberFormat="1" applyFont="1" applyBorder="1" applyAlignment="1" applyProtection="1">
      <alignment horizontal="center" vertical="center"/>
    </xf>
    <xf numFmtId="0" fontId="2" fillId="0" borderId="62" xfId="0" applyFont="1" applyBorder="1" applyAlignment="1" applyProtection="1">
      <alignment horizontal="center" vertical="center" wrapText="1"/>
      <protection locked="0"/>
    </xf>
    <xf numFmtId="0" fontId="0" fillId="0" borderId="61" xfId="0" applyFont="1" applyBorder="1" applyAlignment="1" applyProtection="1">
      <alignment horizontal="justify" vertical="center" wrapText="1"/>
    </xf>
    <xf numFmtId="1" fontId="0" fillId="0" borderId="11" xfId="0" applyNumberFormat="1" applyBorder="1" applyAlignment="1" applyProtection="1">
      <alignment horizontal="center" vertical="center"/>
    </xf>
    <xf numFmtId="0" fontId="0" fillId="0" borderId="1" xfId="0" applyFont="1" applyBorder="1" applyAlignment="1" applyProtection="1">
      <alignment horizontal="justify" vertical="center" wrapText="1"/>
    </xf>
    <xf numFmtId="0" fontId="2" fillId="0" borderId="1" xfId="0" applyFont="1" applyBorder="1" applyAlignment="1" applyProtection="1">
      <alignment horizontal="center" vertical="center" wrapText="1"/>
      <protection locked="0"/>
    </xf>
    <xf numFmtId="1" fontId="0" fillId="0" borderId="1" xfId="0" applyNumberFormat="1" applyBorder="1" applyAlignment="1" applyProtection="1">
      <alignment horizontal="center" vertical="center"/>
    </xf>
    <xf numFmtId="0" fontId="0" fillId="0" borderId="1" xfId="0" applyFont="1" applyBorder="1" applyAlignment="1" applyProtection="1">
      <alignment horizontal="justify" vertical="center"/>
    </xf>
    <xf numFmtId="0" fontId="13" fillId="0" borderId="1"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justify" vertical="center" wrapText="1"/>
    </xf>
    <xf numFmtId="0" fontId="21" fillId="0" borderId="1" xfId="0" applyFont="1" applyFill="1" applyBorder="1" applyAlignment="1" applyProtection="1">
      <alignment horizontal="center" vertical="center" wrapText="1"/>
      <protection locked="0"/>
    </xf>
    <xf numFmtId="1" fontId="25" fillId="0" borderId="1" xfId="0" applyNumberFormat="1" applyFont="1" applyFill="1" applyBorder="1" applyAlignment="1" applyProtection="1">
      <alignment horizontal="center" vertical="center"/>
    </xf>
    <xf numFmtId="0" fontId="25" fillId="0" borderId="1" xfId="0" applyFont="1" applyFill="1" applyBorder="1" applyAlignment="1" applyProtection="1">
      <alignment horizontal="justify" vertical="center"/>
    </xf>
    <xf numFmtId="0" fontId="25" fillId="0" borderId="1" xfId="0" applyFont="1" applyBorder="1" applyAlignment="1" applyProtection="1">
      <alignment horizontal="justify" vertical="center" wrapText="1"/>
    </xf>
    <xf numFmtId="1" fontId="25" fillId="0" borderId="1" xfId="0" applyNumberFormat="1" applyFont="1" applyBorder="1" applyAlignment="1" applyProtection="1">
      <alignment horizontal="center" vertical="center"/>
    </xf>
    <xf numFmtId="0" fontId="33" fillId="0" borderId="1" xfId="0" applyFont="1" applyBorder="1" applyAlignment="1" applyProtection="1">
      <alignment horizontal="justify" vertical="center"/>
    </xf>
    <xf numFmtId="0" fontId="25" fillId="0" borderId="1" xfId="0" applyFont="1" applyBorder="1" applyAlignment="1" applyProtection="1">
      <alignment horizontal="justify" vertical="center"/>
    </xf>
    <xf numFmtId="0" fontId="25" fillId="3" borderId="13" xfId="0" applyFont="1" applyFill="1" applyBorder="1" applyAlignment="1" applyProtection="1">
      <alignment horizontal="justify" vertical="center" wrapText="1"/>
    </xf>
    <xf numFmtId="0" fontId="21" fillId="3" borderId="13" xfId="0" applyFont="1" applyFill="1" applyBorder="1" applyAlignment="1" applyProtection="1">
      <alignment horizontal="center" vertical="center" wrapText="1"/>
      <protection locked="0"/>
    </xf>
    <xf numFmtId="1" fontId="25" fillId="0" borderId="13" xfId="0" applyNumberFormat="1" applyFont="1" applyFill="1" applyBorder="1" applyAlignment="1" applyProtection="1">
      <alignment horizontal="center" vertical="center"/>
    </xf>
    <xf numFmtId="1" fontId="0" fillId="0" borderId="9" xfId="0" applyNumberFormat="1" applyBorder="1" applyAlignment="1" applyProtection="1">
      <alignment horizontal="center" vertical="center"/>
    </xf>
    <xf numFmtId="1" fontId="0" fillId="0" borderId="9" xfId="0" applyNumberFormat="1" applyBorder="1" applyAlignment="1" applyProtection="1">
      <alignment horizontal="center" vertical="center" wrapText="1"/>
    </xf>
    <xf numFmtId="1" fontId="0" fillId="0" borderId="0" xfId="0" applyNumberFormat="1" applyBorder="1" applyAlignment="1" applyProtection="1">
      <alignment horizontal="center" vertical="center" wrapText="1"/>
    </xf>
    <xf numFmtId="0" fontId="19" fillId="0" borderId="65" xfId="0" applyFont="1" applyBorder="1" applyAlignment="1" applyProtection="1">
      <alignment horizontal="justify" vertical="center" wrapText="1"/>
    </xf>
    <xf numFmtId="0" fontId="35" fillId="0" borderId="66" xfId="0" applyFont="1" applyBorder="1" applyAlignment="1" applyProtection="1">
      <alignment horizontal="center" vertical="center" wrapText="1"/>
      <protection locked="0"/>
    </xf>
    <xf numFmtId="1" fontId="19" fillId="0" borderId="46" xfId="0" applyNumberFormat="1" applyFont="1" applyBorder="1" applyAlignment="1" applyProtection="1">
      <alignment horizontal="center" vertical="center"/>
    </xf>
    <xf numFmtId="0" fontId="19" fillId="0" borderId="15" xfId="0" applyFont="1" applyBorder="1" applyAlignment="1" applyProtection="1">
      <alignment horizontal="justify" vertical="center" wrapText="1"/>
    </xf>
    <xf numFmtId="0" fontId="35" fillId="0" borderId="16" xfId="0" applyFont="1" applyBorder="1" applyAlignment="1" applyProtection="1">
      <alignment horizontal="center" vertical="center" wrapText="1"/>
      <protection locked="0"/>
    </xf>
    <xf numFmtId="1" fontId="19" fillId="0" borderId="0" xfId="0" applyNumberFormat="1" applyFont="1" applyBorder="1" applyAlignment="1" applyProtection="1">
      <alignment horizontal="center" vertical="center"/>
    </xf>
    <xf numFmtId="0" fontId="19" fillId="0" borderId="15" xfId="0" applyFont="1" applyBorder="1" applyAlignment="1" applyProtection="1">
      <alignment horizontal="justify" vertical="center"/>
    </xf>
    <xf numFmtId="0" fontId="11" fillId="0" borderId="16" xfId="0" applyFont="1" applyFill="1" applyBorder="1" applyAlignment="1" applyProtection="1">
      <alignment horizontal="center" vertical="center" wrapText="1"/>
      <protection locked="0"/>
    </xf>
    <xf numFmtId="0" fontId="19" fillId="0" borderId="18" xfId="0" applyFont="1" applyBorder="1" applyAlignment="1" applyProtection="1">
      <alignment horizontal="justify" vertical="center" wrapText="1"/>
    </xf>
    <xf numFmtId="0" fontId="19" fillId="0" borderId="14" xfId="0" applyFont="1" applyBorder="1" applyAlignment="1" applyProtection="1">
      <alignment horizontal="justify" vertical="center" wrapText="1"/>
    </xf>
    <xf numFmtId="1" fontId="19" fillId="0" borderId="9" xfId="0" applyNumberFormat="1" applyFont="1" applyBorder="1" applyAlignment="1" applyProtection="1">
      <alignment horizontal="center" vertical="center"/>
    </xf>
    <xf numFmtId="0" fontId="19" fillId="0" borderId="70" xfId="0" applyFont="1" applyBorder="1" applyAlignment="1" applyProtection="1">
      <alignment horizontal="justify" vertical="center" wrapText="1"/>
    </xf>
    <xf numFmtId="0" fontId="35" fillId="0" borderId="71" xfId="0" applyFont="1" applyBorder="1" applyAlignment="1" applyProtection="1">
      <alignment horizontal="center" vertical="center" wrapText="1"/>
      <protection locked="0"/>
    </xf>
    <xf numFmtId="1" fontId="19" fillId="0" borderId="54" xfId="0" applyNumberFormat="1" applyFont="1" applyBorder="1" applyAlignment="1" applyProtection="1">
      <alignment horizontal="center" vertical="center"/>
    </xf>
    <xf numFmtId="1" fontId="0" fillId="0" borderId="9" xfId="0" applyNumberFormat="1" applyBorder="1" applyAlignment="1" applyProtection="1">
      <alignment horizontal="center" vertical="center"/>
    </xf>
    <xf numFmtId="0" fontId="0" fillId="0" borderId="70" xfId="0" applyFont="1" applyBorder="1" applyAlignment="1" applyProtection="1">
      <alignment horizontal="justify" vertical="center" wrapText="1"/>
    </xf>
    <xf numFmtId="0" fontId="2" fillId="0" borderId="71" xfId="0" applyFont="1" applyBorder="1" applyAlignment="1" applyProtection="1">
      <alignment horizontal="center" vertical="center" wrapText="1"/>
      <protection locked="0"/>
    </xf>
    <xf numFmtId="1" fontId="0" fillId="0" borderId="54" xfId="0" applyNumberFormat="1" applyBorder="1" applyAlignment="1" applyProtection="1">
      <alignment horizontal="center" vertical="center"/>
    </xf>
    <xf numFmtId="0" fontId="23" fillId="0" borderId="73" xfId="0" applyFont="1" applyBorder="1" applyAlignment="1" applyProtection="1">
      <alignment horizontal="justify" vertical="center" wrapText="1"/>
    </xf>
    <xf numFmtId="0" fontId="22" fillId="0" borderId="74" xfId="0" applyFont="1" applyBorder="1" applyAlignment="1" applyProtection="1">
      <alignment horizontal="center" vertical="center" wrapText="1"/>
      <protection locked="0"/>
    </xf>
    <xf numFmtId="1" fontId="23" fillId="0" borderId="0" xfId="0" applyNumberFormat="1" applyFont="1" applyBorder="1" applyAlignment="1" applyProtection="1">
      <alignment horizontal="center" vertical="center"/>
    </xf>
    <xf numFmtId="0" fontId="23" fillId="0" borderId="15" xfId="0" applyFont="1" applyBorder="1" applyAlignment="1" applyProtection="1">
      <alignment horizontal="justify" vertical="center" wrapText="1"/>
    </xf>
    <xf numFmtId="0" fontId="22" fillId="0" borderId="16" xfId="0" applyFont="1" applyBorder="1" applyAlignment="1" applyProtection="1">
      <alignment horizontal="center" vertical="center" wrapText="1"/>
      <protection locked="0"/>
    </xf>
    <xf numFmtId="0" fontId="23" fillId="0" borderId="15" xfId="0" applyFont="1" applyBorder="1" applyAlignment="1" applyProtection="1">
      <alignment horizontal="justify" vertical="center"/>
    </xf>
    <xf numFmtId="0" fontId="18" fillId="0" borderId="16" xfId="0" applyFont="1" applyFill="1" applyBorder="1" applyAlignment="1" applyProtection="1">
      <alignment horizontal="center" vertical="center" wrapText="1"/>
      <protection locked="0"/>
    </xf>
    <xf numFmtId="0" fontId="23" fillId="0" borderId="18" xfId="0" applyFont="1" applyBorder="1" applyAlignment="1" applyProtection="1">
      <alignment horizontal="justify" vertical="center" wrapText="1"/>
    </xf>
    <xf numFmtId="0" fontId="22" fillId="0" borderId="19" xfId="0" applyFont="1" applyBorder="1" applyAlignment="1" applyProtection="1">
      <alignment horizontal="center" vertical="center" wrapText="1"/>
      <protection locked="0"/>
    </xf>
    <xf numFmtId="0" fontId="23" fillId="0" borderId="14" xfId="0" applyFont="1" applyBorder="1" applyAlignment="1" applyProtection="1">
      <alignment horizontal="justify" vertical="center" wrapText="1"/>
    </xf>
    <xf numFmtId="0" fontId="22" fillId="0" borderId="62" xfId="0" applyFont="1" applyBorder="1" applyAlignment="1" applyProtection="1">
      <alignment horizontal="center" vertical="center" wrapText="1"/>
      <protection locked="0"/>
    </xf>
    <xf numFmtId="1" fontId="23" fillId="0" borderId="9" xfId="0" applyNumberFormat="1" applyFont="1" applyBorder="1" applyAlignment="1" applyProtection="1">
      <alignment horizontal="center" vertical="center"/>
    </xf>
    <xf numFmtId="0" fontId="23" fillId="0" borderId="70" xfId="0" applyFont="1" applyBorder="1" applyAlignment="1" applyProtection="1">
      <alignment horizontal="justify" vertical="center" wrapText="1"/>
    </xf>
    <xf numFmtId="0" fontId="22" fillId="0" borderId="71" xfId="0" applyFont="1" applyBorder="1" applyAlignment="1" applyProtection="1">
      <alignment horizontal="center" vertical="center" wrapText="1"/>
      <protection locked="0"/>
    </xf>
    <xf numFmtId="1" fontId="23" fillId="0" borderId="54" xfId="0" applyNumberFormat="1" applyFont="1" applyBorder="1" applyAlignment="1" applyProtection="1">
      <alignment horizontal="center" vertical="center"/>
    </xf>
    <xf numFmtId="0" fontId="21" fillId="0" borderId="24" xfId="0" applyFont="1" applyBorder="1" applyAlignment="1" applyProtection="1">
      <alignment horizontal="justify" vertical="center" wrapText="1"/>
      <protection locked="0"/>
    </xf>
    <xf numFmtId="0" fontId="21" fillId="0" borderId="63" xfId="0" applyFont="1" applyBorder="1" applyAlignment="1" applyProtection="1">
      <alignment horizontal="justify" vertical="center" wrapText="1"/>
      <protection locked="0"/>
    </xf>
    <xf numFmtId="0" fontId="21" fillId="0" borderId="12"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25" fillId="0" borderId="10" xfId="0" applyFont="1" applyBorder="1" applyAlignment="1" applyProtection="1">
      <alignment horizontal="justify" vertical="center" wrapText="1"/>
      <protection locked="0"/>
    </xf>
    <xf numFmtId="0" fontId="25" fillId="0" borderId="1" xfId="0" applyFont="1" applyBorder="1" applyAlignment="1" applyProtection="1">
      <alignment horizontal="justify" vertical="center"/>
      <protection locked="0"/>
    </xf>
    <xf numFmtId="0" fontId="25" fillId="0" borderId="13" xfId="0" applyFont="1" applyBorder="1" applyAlignment="1" applyProtection="1">
      <alignment horizontal="justify" vertical="center"/>
      <protection locked="0"/>
    </xf>
    <xf numFmtId="0" fontId="25" fillId="0" borderId="1" xfId="0" applyFont="1" applyBorder="1" applyAlignment="1" applyProtection="1">
      <alignment horizontal="justify" vertical="center" wrapText="1"/>
      <protection locked="0"/>
    </xf>
    <xf numFmtId="0" fontId="25" fillId="0" borderId="13" xfId="0" applyFont="1" applyBorder="1" applyAlignment="1" applyProtection="1">
      <alignment horizontal="justify" vertical="center" wrapText="1"/>
      <protection locked="0"/>
    </xf>
    <xf numFmtId="0" fontId="41" fillId="0" borderId="10" xfId="0" applyFont="1" applyBorder="1" applyAlignment="1" applyProtection="1">
      <alignment horizontal="center" vertical="center"/>
    </xf>
    <xf numFmtId="0" fontId="41" fillId="0" borderId="1" xfId="0" applyFont="1" applyBorder="1" applyAlignment="1" applyProtection="1">
      <alignment horizontal="center" vertical="center"/>
    </xf>
    <xf numFmtId="1" fontId="23" fillId="0" borderId="0" xfId="0" applyNumberFormat="1" applyFont="1" applyBorder="1" applyAlignment="1" applyProtection="1">
      <alignment horizontal="center" vertical="center"/>
    </xf>
    <xf numFmtId="0" fontId="23" fillId="0" borderId="0" xfId="0" applyFont="1" applyBorder="1" applyAlignment="1" applyProtection="1">
      <alignment horizontal="center" vertical="center"/>
    </xf>
    <xf numFmtId="0" fontId="23" fillId="0" borderId="0" xfId="0" applyFont="1" applyBorder="1" applyAlignment="1" applyProtection="1">
      <alignment horizontal="center" vertical="center" wrapText="1"/>
    </xf>
    <xf numFmtId="0" fontId="18" fillId="0" borderId="21" xfId="0" applyFont="1" applyFill="1" applyBorder="1" applyAlignment="1" applyProtection="1">
      <alignment horizontal="center" vertical="center"/>
    </xf>
    <xf numFmtId="14" fontId="23" fillId="0" borderId="2" xfId="0" applyNumberFormat="1" applyFont="1" applyBorder="1" applyAlignment="1" applyProtection="1">
      <alignment horizontal="center" vertical="center"/>
      <protection locked="0"/>
    </xf>
    <xf numFmtId="0" fontId="11" fillId="0" borderId="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18" fillId="0" borderId="53" xfId="0" applyFont="1" applyFill="1" applyBorder="1" applyAlignment="1" applyProtection="1">
      <alignment horizontal="center" vertical="center"/>
    </xf>
    <xf numFmtId="0" fontId="25" fillId="0" borderId="52" xfId="0" applyFont="1" applyBorder="1" applyAlignment="1" applyProtection="1">
      <alignment horizontal="justify" vertical="center"/>
      <protection locked="0"/>
    </xf>
    <xf numFmtId="0" fontId="25" fillId="0" borderId="52" xfId="0" applyFont="1" applyBorder="1" applyAlignment="1" applyProtection="1">
      <alignment horizontal="justify" vertical="center" wrapText="1"/>
      <protection locked="0"/>
    </xf>
    <xf numFmtId="0" fontId="41" fillId="0" borderId="13" xfId="0" applyFont="1" applyBorder="1" applyAlignment="1" applyProtection="1">
      <alignment horizontal="center" vertical="center"/>
    </xf>
    <xf numFmtId="1" fontId="23" fillId="0" borderId="9" xfId="0" applyNumberFormat="1" applyFont="1" applyBorder="1" applyAlignment="1" applyProtection="1">
      <alignment horizontal="center" vertical="center"/>
    </xf>
    <xf numFmtId="0" fontId="23" fillId="0" borderId="54" xfId="0" applyFont="1" applyBorder="1" applyAlignment="1" applyProtection="1">
      <alignment horizontal="center" vertical="center"/>
    </xf>
    <xf numFmtId="0" fontId="23" fillId="0" borderId="9" xfId="0" applyFont="1" applyBorder="1" applyAlignment="1" applyProtection="1">
      <alignment horizontal="center" vertical="center" wrapText="1"/>
    </xf>
    <xf numFmtId="0" fontId="23" fillId="0" borderId="54" xfId="0" applyFont="1" applyBorder="1" applyAlignment="1" applyProtection="1">
      <alignment horizontal="center" vertical="center" wrapText="1"/>
    </xf>
    <xf numFmtId="0" fontId="41" fillId="0" borderId="21" xfId="0" applyFont="1" applyBorder="1" applyAlignment="1" applyProtection="1">
      <alignment horizontal="center" vertical="center"/>
    </xf>
    <xf numFmtId="14" fontId="23" fillId="0" borderId="4" xfId="0" applyNumberFormat="1" applyFont="1" applyBorder="1" applyAlignment="1" applyProtection="1">
      <alignment horizontal="center" vertical="center"/>
      <protection locked="0"/>
    </xf>
    <xf numFmtId="14" fontId="23" fillId="0" borderId="55" xfId="0" applyNumberFormat="1" applyFont="1" applyBorder="1" applyAlignment="1" applyProtection="1">
      <alignment horizontal="center" vertical="center"/>
      <protection locked="0"/>
    </xf>
    <xf numFmtId="0" fontId="11" fillId="0" borderId="52" xfId="0" applyFont="1" applyFill="1" applyBorder="1" applyAlignment="1" applyProtection="1">
      <alignment horizontal="center" vertical="center"/>
    </xf>
    <xf numFmtId="0" fontId="25" fillId="0" borderId="4" xfId="0" applyFont="1" applyBorder="1" applyAlignment="1" applyProtection="1">
      <alignment horizontal="justify" vertical="center" wrapText="1"/>
      <protection locked="0"/>
    </xf>
    <xf numFmtId="0" fontId="25" fillId="0" borderId="2" xfId="0" applyFont="1" applyBorder="1" applyAlignment="1" applyProtection="1">
      <alignment horizontal="justify" vertical="center" wrapText="1"/>
      <protection locked="0"/>
    </xf>
    <xf numFmtId="0" fontId="25" fillId="0" borderId="55" xfId="0" applyFont="1" applyBorder="1" applyAlignment="1" applyProtection="1">
      <alignment horizontal="justify" vertical="center" wrapText="1"/>
      <protection locked="0"/>
    </xf>
    <xf numFmtId="0" fontId="25" fillId="0" borderId="4"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5" fillId="0" borderId="55" xfId="0" applyFont="1" applyBorder="1" applyAlignment="1" applyProtection="1">
      <alignment horizontal="center" vertical="center" wrapText="1"/>
      <protection locked="0"/>
    </xf>
    <xf numFmtId="14" fontId="23" fillId="0" borderId="27" xfId="0" applyNumberFormat="1" applyFont="1" applyBorder="1" applyAlignment="1" applyProtection="1">
      <alignment horizontal="center" vertical="center"/>
      <protection locked="0"/>
    </xf>
    <xf numFmtId="0" fontId="23" fillId="0" borderId="27" xfId="0" applyFont="1" applyBorder="1" applyAlignment="1" applyProtection="1">
      <alignment horizontal="center" vertical="center"/>
      <protection locked="0"/>
    </xf>
    <xf numFmtId="0" fontId="23" fillId="0" borderId="57" xfId="0" applyFont="1" applyBorder="1" applyAlignment="1" applyProtection="1">
      <alignment horizontal="center" vertical="center"/>
      <protection locked="0"/>
    </xf>
    <xf numFmtId="0" fontId="25" fillId="0" borderId="30" xfId="0" applyFont="1" applyBorder="1" applyAlignment="1" applyProtection="1">
      <alignment horizontal="center" vertical="center" wrapText="1"/>
      <protection locked="0"/>
    </xf>
    <xf numFmtId="0" fontId="25" fillId="0" borderId="29" xfId="0" applyFont="1" applyBorder="1" applyAlignment="1" applyProtection="1">
      <alignment horizontal="center" vertical="center" wrapText="1"/>
      <protection locked="0"/>
    </xf>
    <xf numFmtId="0" fontId="25" fillId="0" borderId="58" xfId="0" applyFont="1" applyBorder="1" applyAlignment="1" applyProtection="1">
      <alignment horizontal="center" vertical="center" wrapText="1"/>
      <protection locked="0"/>
    </xf>
    <xf numFmtId="0" fontId="36" fillId="0" borderId="22" xfId="0" applyFont="1" applyFill="1" applyBorder="1" applyAlignment="1" applyProtection="1">
      <alignment horizontal="center" vertical="center" wrapText="1"/>
      <protection locked="0"/>
    </xf>
    <xf numFmtId="0" fontId="36" fillId="0" borderId="69" xfId="0" applyFont="1" applyFill="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23" fillId="0" borderId="52" xfId="0" applyFont="1" applyBorder="1" applyAlignment="1" applyProtection="1">
      <alignment horizontal="center" vertical="center"/>
      <protection locked="0"/>
    </xf>
    <xf numFmtId="0" fontId="36" fillId="0" borderId="1" xfId="0" applyFont="1" applyBorder="1" applyAlignment="1" applyProtection="1">
      <alignment horizontal="center" vertical="center" wrapText="1"/>
      <protection locked="0"/>
    </xf>
    <xf numFmtId="0" fontId="36" fillId="0" borderId="52" xfId="0" applyFont="1" applyBorder="1" applyAlignment="1" applyProtection="1">
      <alignment horizontal="center" vertical="center" wrapText="1"/>
      <protection locked="0"/>
    </xf>
    <xf numFmtId="0" fontId="23" fillId="0" borderId="9" xfId="0" applyFont="1" applyBorder="1" applyAlignment="1" applyProtection="1">
      <alignment horizontal="center" vertical="center"/>
    </xf>
    <xf numFmtId="0" fontId="33" fillId="0" borderId="4" xfId="0" applyFont="1" applyBorder="1" applyAlignment="1" applyProtection="1">
      <alignment horizontal="justify" vertical="center" wrapText="1"/>
      <protection locked="0"/>
    </xf>
    <xf numFmtId="0" fontId="32" fillId="0" borderId="2" xfId="0" applyFont="1" applyBorder="1" applyAlignment="1" applyProtection="1">
      <alignment horizontal="justify" vertical="center"/>
      <protection locked="0"/>
    </xf>
    <xf numFmtId="0" fontId="32" fillId="0" borderId="55" xfId="0" applyFont="1" applyBorder="1" applyAlignment="1" applyProtection="1">
      <alignment horizontal="justify" vertical="center"/>
      <protection locked="0"/>
    </xf>
    <xf numFmtId="0" fontId="42" fillId="2" borderId="9" xfId="0" applyFont="1" applyFill="1" applyBorder="1" applyAlignment="1" applyProtection="1">
      <alignment horizontal="center" vertical="center" wrapText="1"/>
    </xf>
    <xf numFmtId="0" fontId="42" fillId="2" borderId="0" xfId="0" applyFont="1" applyFill="1" applyBorder="1" applyAlignment="1" applyProtection="1">
      <alignment horizontal="center" vertical="center" wrapText="1"/>
    </xf>
    <xf numFmtId="0" fontId="42" fillId="2" borderId="54" xfId="0" applyFont="1" applyFill="1" applyBorder="1" applyAlignment="1" applyProtection="1">
      <alignment horizontal="center" vertical="center" wrapText="1"/>
    </xf>
    <xf numFmtId="0" fontId="36" fillId="0" borderId="13" xfId="0" applyFont="1" applyBorder="1" applyAlignment="1" applyProtection="1">
      <alignment horizontal="center" vertical="center" textRotation="90" wrapText="1"/>
      <protection locked="0"/>
    </xf>
    <xf numFmtId="0" fontId="36" fillId="0" borderId="12" xfId="0" applyFont="1" applyBorder="1" applyAlignment="1" applyProtection="1">
      <alignment horizontal="center" vertical="center" textRotation="90" wrapText="1"/>
      <protection locked="0"/>
    </xf>
    <xf numFmtId="0" fontId="36" fillId="0" borderId="51" xfId="0" applyFont="1" applyBorder="1" applyAlignment="1" applyProtection="1">
      <alignment horizontal="center" vertical="center" textRotation="90" wrapText="1"/>
      <protection locked="0"/>
    </xf>
    <xf numFmtId="0" fontId="36" fillId="0" borderId="4" xfId="0" applyFont="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36" fillId="0" borderId="55" xfId="0" applyFont="1" applyBorder="1" applyAlignment="1" applyProtection="1">
      <alignment horizontal="center" vertical="center" wrapText="1"/>
    </xf>
    <xf numFmtId="1" fontId="24" fillId="0" borderId="5" xfId="0" applyNumberFormat="1" applyFont="1" applyBorder="1" applyAlignment="1" applyProtection="1">
      <alignment horizontal="center" vertical="center"/>
    </xf>
    <xf numFmtId="1" fontId="24" fillId="0" borderId="6" xfId="0" applyNumberFormat="1" applyFont="1" applyBorder="1" applyAlignment="1" applyProtection="1">
      <alignment horizontal="center" vertical="center"/>
    </xf>
    <xf numFmtId="1" fontId="24" fillId="0" borderId="72" xfId="0" applyNumberFormat="1" applyFont="1" applyBorder="1" applyAlignment="1" applyProtection="1">
      <alignment horizontal="center" vertical="center"/>
    </xf>
    <xf numFmtId="1" fontId="36" fillId="0" borderId="4" xfId="0" applyNumberFormat="1" applyFont="1" applyBorder="1" applyAlignment="1" applyProtection="1">
      <alignment horizontal="center" vertical="center" wrapText="1"/>
    </xf>
    <xf numFmtId="1" fontId="36" fillId="0" borderId="2" xfId="0" applyNumberFormat="1" applyFont="1" applyBorder="1" applyAlignment="1" applyProtection="1">
      <alignment horizontal="center" vertical="center" wrapText="1"/>
    </xf>
    <xf numFmtId="1" fontId="36" fillId="0" borderId="55" xfId="0" applyNumberFormat="1" applyFont="1" applyBorder="1" applyAlignment="1" applyProtection="1">
      <alignment horizontal="center" vertical="center" wrapText="1"/>
    </xf>
    <xf numFmtId="0" fontId="23" fillId="0" borderId="5" xfId="0" applyFont="1" applyBorder="1" applyAlignment="1" applyProtection="1">
      <alignment horizontal="center" vertical="center"/>
    </xf>
    <xf numFmtId="0" fontId="23" fillId="0" borderId="6" xfId="0" applyFont="1" applyBorder="1" applyAlignment="1" applyProtection="1">
      <alignment horizontal="center" vertical="center"/>
    </xf>
    <xf numFmtId="0" fontId="23" fillId="0" borderId="72" xfId="0" applyFont="1" applyBorder="1" applyAlignment="1" applyProtection="1">
      <alignment horizontal="center" vertical="center"/>
    </xf>
    <xf numFmtId="14" fontId="25" fillId="0" borderId="33" xfId="0" applyNumberFormat="1"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25" fillId="0" borderId="57" xfId="0" applyFont="1" applyBorder="1" applyAlignment="1" applyProtection="1">
      <alignment horizontal="center" vertical="center"/>
      <protection locked="0"/>
    </xf>
    <xf numFmtId="0" fontId="25" fillId="0" borderId="2" xfId="0" applyFont="1" applyBorder="1" applyAlignment="1" applyProtection="1">
      <alignment horizontal="justify" vertical="center"/>
      <protection locked="0"/>
    </xf>
    <xf numFmtId="0" fontId="25" fillId="0" borderId="55" xfId="0" applyFont="1" applyBorder="1" applyAlignment="1" applyProtection="1">
      <alignment horizontal="justify" vertical="center"/>
      <protection locked="0"/>
    </xf>
    <xf numFmtId="0" fontId="25" fillId="0" borderId="30" xfId="0" applyFont="1" applyBorder="1" applyAlignment="1" applyProtection="1">
      <alignment horizontal="justify" vertical="center" wrapText="1"/>
      <protection locked="0"/>
    </xf>
    <xf numFmtId="0" fontId="25" fillId="0" borderId="29" xfId="0" applyFont="1" applyBorder="1" applyAlignment="1" applyProtection="1">
      <alignment horizontal="justify" vertical="center" wrapText="1"/>
      <protection locked="0"/>
    </xf>
    <xf numFmtId="0" fontId="25" fillId="0" borderId="58" xfId="0" applyFont="1" applyBorder="1" applyAlignment="1" applyProtection="1">
      <alignment horizontal="justify" vertical="center" wrapText="1"/>
      <protection locked="0"/>
    </xf>
    <xf numFmtId="0" fontId="12" fillId="0" borderId="1" xfId="0" applyFont="1" applyFill="1" applyBorder="1" applyAlignment="1" applyProtection="1">
      <alignment horizontal="center" vertical="center"/>
    </xf>
    <xf numFmtId="0" fontId="12" fillId="0" borderId="52" xfId="0" applyFont="1" applyFill="1" applyBorder="1" applyAlignment="1" applyProtection="1">
      <alignment horizontal="center" vertical="center"/>
    </xf>
    <xf numFmtId="0" fontId="13" fillId="0" borderId="21" xfId="0" applyFont="1" applyFill="1" applyBorder="1" applyAlignment="1" applyProtection="1">
      <alignment horizontal="center" vertical="center"/>
    </xf>
    <xf numFmtId="0" fontId="13" fillId="0" borderId="53" xfId="0" applyFont="1" applyFill="1" applyBorder="1" applyAlignment="1" applyProtection="1">
      <alignment horizontal="center" vertical="center"/>
    </xf>
    <xf numFmtId="0" fontId="36" fillId="0" borderId="23" xfId="0" applyFont="1" applyFill="1" applyBorder="1" applyAlignment="1" applyProtection="1">
      <alignment horizontal="center" vertical="center" wrapText="1"/>
      <protection locked="0"/>
    </xf>
    <xf numFmtId="0" fontId="36" fillId="0" borderId="25" xfId="0" applyFont="1" applyFill="1" applyBorder="1" applyAlignment="1" applyProtection="1">
      <alignment horizontal="center" vertical="center" wrapText="1"/>
      <protection locked="0"/>
    </xf>
    <xf numFmtId="0" fontId="24" fillId="0" borderId="10" xfId="0" applyFont="1" applyBorder="1" applyAlignment="1" applyProtection="1">
      <alignment horizontal="center" vertical="center"/>
      <protection locked="0"/>
    </xf>
    <xf numFmtId="0" fontId="24" fillId="0" borderId="1"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36" fillId="0" borderId="10"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3" fillId="0" borderId="2" xfId="0" applyFont="1" applyBorder="1" applyAlignment="1" applyProtection="1">
      <alignment horizontal="justify" vertical="center" wrapText="1"/>
      <protection locked="0"/>
    </xf>
    <xf numFmtId="1" fontId="23" fillId="0" borderId="6" xfId="0" applyNumberFormat="1" applyFont="1" applyBorder="1" applyAlignment="1" applyProtection="1">
      <alignment horizontal="center" vertical="center"/>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55" xfId="0" applyFont="1" applyBorder="1" applyAlignment="1" applyProtection="1">
      <alignment horizontal="center" vertical="center" wrapText="1"/>
    </xf>
    <xf numFmtId="1" fontId="15" fillId="0" borderId="5"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1" fontId="15" fillId="0" borderId="72" xfId="0" applyNumberFormat="1" applyFon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1" fontId="9" fillId="0" borderId="55"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72" xfId="0" applyBorder="1" applyAlignment="1" applyProtection="1">
      <alignment horizontal="center" vertical="center"/>
    </xf>
    <xf numFmtId="0" fontId="14" fillId="0" borderId="28" xfId="0" applyFont="1" applyBorder="1" applyAlignment="1" applyProtection="1">
      <alignment horizontal="center" vertical="center"/>
    </xf>
    <xf numFmtId="0" fontId="14" fillId="0" borderId="21" xfId="0" applyFont="1" applyBorder="1" applyAlignment="1" applyProtection="1">
      <alignment horizontal="center" vertical="center"/>
    </xf>
    <xf numFmtId="0" fontId="25" fillId="0" borderId="33" xfId="0" applyFont="1" applyBorder="1" applyAlignment="1" applyProtection="1">
      <alignment horizontal="justify" vertical="center" wrapText="1"/>
      <protection locked="0"/>
    </xf>
    <xf numFmtId="0" fontId="25" fillId="0" borderId="27" xfId="0" applyFont="1" applyBorder="1" applyAlignment="1" applyProtection="1">
      <alignment horizontal="justify" vertical="center" wrapText="1"/>
      <protection locked="0"/>
    </xf>
    <xf numFmtId="0" fontId="25" fillId="0" borderId="57" xfId="0" applyFont="1" applyBorder="1" applyAlignment="1" applyProtection="1">
      <alignment horizontal="justify" vertical="center" wrapText="1"/>
      <protection locked="0"/>
    </xf>
    <xf numFmtId="0" fontId="12" fillId="0" borderId="13" xfId="0" applyFont="1" applyFill="1" applyBorder="1" applyAlignment="1" applyProtection="1">
      <alignment horizontal="center" vertical="center"/>
    </xf>
    <xf numFmtId="0" fontId="21" fillId="0" borderId="25" xfId="0" applyFont="1" applyBorder="1" applyAlignment="1" applyProtection="1">
      <alignment horizontal="justify" vertical="center" wrapText="1"/>
      <protection locked="0"/>
    </xf>
    <xf numFmtId="0" fontId="25" fillId="0" borderId="12" xfId="0" applyFont="1" applyBorder="1" applyAlignment="1" applyProtection="1">
      <alignment horizontal="justify" vertical="center" wrapText="1"/>
      <protection locked="0"/>
    </xf>
    <xf numFmtId="0" fontId="25" fillId="0" borderId="51" xfId="0" applyFont="1" applyBorder="1" applyAlignment="1" applyProtection="1">
      <alignment horizontal="justify" vertical="center" wrapText="1"/>
      <protection locked="0"/>
    </xf>
    <xf numFmtId="0" fontId="25" fillId="0" borderId="21" xfId="0" applyFont="1" applyBorder="1" applyAlignment="1" applyProtection="1">
      <alignment horizontal="justify" vertical="center" wrapText="1"/>
      <protection locked="0"/>
    </xf>
    <xf numFmtId="0" fontId="25" fillId="0" borderId="21" xfId="0" applyFont="1" applyBorder="1" applyAlignment="1" applyProtection="1">
      <alignment horizontal="justify" vertical="center"/>
      <protection locked="0"/>
    </xf>
    <xf numFmtId="0" fontId="25" fillId="0" borderId="53" xfId="0" applyFont="1" applyBorder="1" applyAlignment="1" applyProtection="1">
      <alignment horizontal="justify" vertical="center"/>
      <protection locked="0"/>
    </xf>
    <xf numFmtId="0" fontId="9" fillId="0" borderId="22" xfId="0" applyFont="1" applyFill="1" applyBorder="1" applyAlignment="1" applyProtection="1">
      <alignment horizontal="center" vertical="center" wrapText="1"/>
      <protection locked="0"/>
    </xf>
    <xf numFmtId="0" fontId="9" fillId="0" borderId="69"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52"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0" fillId="0" borderId="54" xfId="0" applyBorder="1" applyAlignment="1" applyProtection="1">
      <alignment horizontal="center" vertical="center"/>
    </xf>
    <xf numFmtId="0" fontId="14" fillId="0" borderId="13" xfId="0" applyFont="1" applyBorder="1" applyAlignment="1" applyProtection="1">
      <alignment horizontal="center" vertical="center"/>
    </xf>
    <xf numFmtId="0" fontId="14" fillId="0" borderId="10" xfId="0" applyFont="1" applyBorder="1" applyAlignment="1" applyProtection="1">
      <alignment horizontal="center" vertical="center"/>
    </xf>
    <xf numFmtId="1" fontId="0" fillId="0" borderId="9" xfId="0" applyNumberFormat="1"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54"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 fillId="2" borderId="54" xfId="0" applyFont="1" applyFill="1" applyBorder="1" applyAlignment="1" applyProtection="1">
      <alignment horizontal="center" vertical="center" wrapText="1"/>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0" fontId="9" fillId="0" borderId="51" xfId="0" applyFont="1" applyBorder="1" applyAlignment="1" applyProtection="1">
      <alignment horizontal="center" vertical="center" textRotation="90" wrapText="1"/>
      <protection locked="0"/>
    </xf>
    <xf numFmtId="0" fontId="9" fillId="0" borderId="7"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1" fontId="9" fillId="0" borderId="7" xfId="0" applyNumberFormat="1" applyFont="1" applyBorder="1" applyAlignment="1" applyProtection="1">
      <alignment horizontal="center" vertical="center" wrapText="1"/>
    </xf>
    <xf numFmtId="0" fontId="14" fillId="0" borderId="1" xfId="0" applyFont="1" applyBorder="1" applyAlignment="1" applyProtection="1">
      <alignment horizontal="center" vertical="center"/>
    </xf>
    <xf numFmtId="0" fontId="25" fillId="0" borderId="30" xfId="0" applyFont="1" applyBorder="1" applyAlignment="1" applyProtection="1">
      <alignment horizontal="justify" vertical="center"/>
      <protection locked="0"/>
    </xf>
    <xf numFmtId="0" fontId="9" fillId="0" borderId="25"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9" fillId="0" borderId="13" xfId="0" applyFont="1" applyBorder="1" applyAlignment="1" applyProtection="1">
      <alignment horizontal="center" vertical="center" wrapText="1"/>
      <protection locked="0"/>
    </xf>
    <xf numFmtId="0" fontId="21" fillId="0" borderId="25" xfId="0" applyFont="1" applyBorder="1" applyAlignment="1" applyProtection="1">
      <alignment horizontal="center" vertical="top" wrapText="1"/>
      <protection locked="0"/>
    </xf>
    <xf numFmtId="0" fontId="21" fillId="0" borderId="24" xfId="0" applyFont="1" applyBorder="1" applyAlignment="1" applyProtection="1">
      <alignment horizontal="center" vertical="top" wrapText="1"/>
      <protection locked="0"/>
    </xf>
    <xf numFmtId="0" fontId="35" fillId="0" borderId="25" xfId="0" applyFont="1" applyBorder="1" applyAlignment="1" applyProtection="1">
      <alignment horizontal="center" vertical="top" wrapText="1"/>
      <protection locked="0"/>
    </xf>
    <xf numFmtId="0" fontId="35" fillId="0" borderId="24" xfId="0" applyFont="1" applyBorder="1" applyAlignment="1" applyProtection="1">
      <alignment horizontal="center" vertical="top" wrapText="1"/>
      <protection locked="0"/>
    </xf>
    <xf numFmtId="0" fontId="5" fillId="0" borderId="3" xfId="0" applyFont="1" applyBorder="1" applyAlignment="1" applyProtection="1">
      <alignment horizontal="center" vertical="top" wrapText="1"/>
      <protection locked="0"/>
    </xf>
    <xf numFmtId="0" fontId="5" fillId="0" borderId="20"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0" fillId="0" borderId="1" xfId="0" applyBorder="1" applyAlignment="1" applyProtection="1">
      <alignment horizontal="center"/>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0" fillId="0" borderId="13" xfId="0" applyBorder="1" applyAlignment="1" applyProtection="1">
      <alignment horizontal="center" vertical="center"/>
    </xf>
    <xf numFmtId="0" fontId="8"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7" fillId="3" borderId="1"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0" fontId="7" fillId="3" borderId="20"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3" xfId="0" applyFont="1" applyFill="1" applyBorder="1" applyAlignment="1" applyProtection="1">
      <alignment horizontal="center" vertical="center" wrapText="1"/>
    </xf>
    <xf numFmtId="0" fontId="7" fillId="3" borderId="20"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3" xfId="0" applyFont="1" applyFill="1" applyBorder="1" applyAlignment="1" applyProtection="1">
      <alignment horizontal="center" vertical="top" wrapText="1"/>
    </xf>
    <xf numFmtId="0" fontId="7" fillId="3" borderId="20" xfId="0" applyFont="1" applyFill="1" applyBorder="1" applyAlignment="1" applyProtection="1">
      <alignment horizontal="center" vertical="top" wrapText="1"/>
    </xf>
    <xf numFmtId="0" fontId="7" fillId="3" borderId="17" xfId="0" applyFont="1" applyFill="1" applyBorder="1" applyAlignment="1" applyProtection="1">
      <alignment horizontal="center" vertical="top" wrapText="1"/>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30" xfId="0" applyFont="1" applyBorder="1" applyAlignment="1" applyProtection="1">
      <alignment horizontal="center" vertical="center" wrapText="1"/>
      <protection locked="0"/>
    </xf>
    <xf numFmtId="0" fontId="23" fillId="0" borderId="29" xfId="0" applyFont="1" applyBorder="1" applyAlignment="1" applyProtection="1">
      <alignment horizontal="center" vertical="center" wrapText="1"/>
      <protection locked="0"/>
    </xf>
    <xf numFmtId="1" fontId="15" fillId="0" borderId="8" xfId="0" applyNumberFormat="1" applyFont="1" applyBorder="1" applyAlignment="1" applyProtection="1">
      <alignment horizontal="center" vertical="center"/>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11" fillId="0" borderId="1" xfId="0" applyFont="1" applyBorder="1" applyAlignment="1" applyProtection="1">
      <alignment horizontal="center" vertical="top"/>
    </xf>
    <xf numFmtId="0" fontId="11" fillId="0" borderId="1" xfId="0" applyFont="1" applyBorder="1" applyAlignment="1" applyProtection="1">
      <alignment horizontal="left" vertical="center"/>
    </xf>
    <xf numFmtId="0" fontId="18" fillId="0" borderId="1" xfId="0" applyFont="1" applyBorder="1" applyAlignment="1" applyProtection="1">
      <alignment horizontal="center" vertical="center"/>
    </xf>
    <xf numFmtId="0" fontId="18" fillId="3" borderId="1" xfId="0" applyFont="1" applyFill="1" applyBorder="1" applyAlignment="1" applyProtection="1">
      <alignment horizontal="center" vertical="center" wrapText="1"/>
    </xf>
    <xf numFmtId="0" fontId="18" fillId="3"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13" fillId="0" borderId="30" xfId="0" applyFont="1" applyFill="1" applyBorder="1" applyAlignment="1" applyProtection="1">
      <alignment horizontal="center" vertical="center"/>
    </xf>
    <xf numFmtId="0" fontId="13" fillId="0" borderId="29" xfId="0" applyFont="1" applyFill="1" applyBorder="1" applyAlignment="1" applyProtection="1">
      <alignment horizontal="center" vertical="center"/>
    </xf>
    <xf numFmtId="0" fontId="13" fillId="0" borderId="28" xfId="0" applyFont="1" applyFill="1" applyBorder="1" applyAlignment="1" applyProtection="1">
      <alignment horizontal="center" vertical="center"/>
    </xf>
    <xf numFmtId="0" fontId="15" fillId="0" borderId="13" xfId="0" applyFont="1" applyBorder="1" applyAlignment="1" applyProtection="1">
      <alignment horizontal="left" vertical="top" wrapText="1"/>
      <protection locked="0"/>
    </xf>
    <xf numFmtId="0" fontId="15" fillId="0" borderId="12" xfId="0" applyFont="1" applyBorder="1" applyAlignment="1" applyProtection="1">
      <alignment horizontal="left" vertical="top"/>
      <protection locked="0"/>
    </xf>
    <xf numFmtId="0" fontId="15" fillId="0" borderId="10" xfId="0" applyFont="1" applyBorder="1" applyAlignment="1" applyProtection="1">
      <alignment horizontal="left" vertical="top"/>
      <protection locked="0"/>
    </xf>
    <xf numFmtId="0" fontId="23" fillId="0" borderId="4" xfId="0" applyFont="1" applyBorder="1" applyAlignment="1" applyProtection="1">
      <alignment horizontal="center" vertical="top" wrapText="1"/>
      <protection locked="0"/>
    </xf>
    <xf numFmtId="0" fontId="23" fillId="0" borderId="2" xfId="0" applyFont="1" applyBorder="1" applyAlignment="1" applyProtection="1">
      <alignment horizontal="center" vertical="top" wrapText="1"/>
      <protection locked="0"/>
    </xf>
    <xf numFmtId="0" fontId="23" fillId="0" borderId="30" xfId="0" applyFont="1" applyBorder="1" applyAlignment="1" applyProtection="1">
      <alignment horizontal="justify" vertical="top" wrapText="1"/>
      <protection locked="0"/>
    </xf>
    <xf numFmtId="0" fontId="23" fillId="0" borderId="29" xfId="0" applyFont="1" applyBorder="1" applyAlignment="1" applyProtection="1">
      <alignment horizontal="justify" vertical="top" wrapText="1"/>
      <protection locked="0"/>
    </xf>
    <xf numFmtId="0" fontId="23" fillId="0" borderId="28" xfId="0" applyFont="1" applyBorder="1" applyAlignment="1" applyProtection="1">
      <alignment horizontal="justify" vertical="top" wrapText="1"/>
      <protection locked="0"/>
    </xf>
    <xf numFmtId="0" fontId="0" fillId="0" borderId="33" xfId="0" applyBorder="1" applyAlignment="1" applyProtection="1">
      <alignment horizontal="center"/>
      <protection locked="0"/>
    </xf>
    <xf numFmtId="0" fontId="0" fillId="0" borderId="27" xfId="0" applyBorder="1" applyAlignment="1" applyProtection="1">
      <alignment horizontal="center"/>
      <protection locked="0"/>
    </xf>
    <xf numFmtId="0" fontId="23" fillId="0" borderId="1" xfId="0" applyFont="1" applyBorder="1" applyAlignment="1" applyProtection="1">
      <alignment horizontal="left" vertical="center" wrapText="1"/>
      <protection locked="0"/>
    </xf>
    <xf numFmtId="0" fontId="23" fillId="0" borderId="1" xfId="0" applyFont="1" applyBorder="1" applyAlignment="1" applyProtection="1">
      <alignment horizontal="left" vertical="center"/>
      <protection locked="0"/>
    </xf>
    <xf numFmtId="0" fontId="23" fillId="0" borderId="13" xfId="0" applyFont="1" applyBorder="1" applyAlignment="1" applyProtection="1">
      <alignment horizontal="left" vertical="center"/>
      <protection locked="0"/>
    </xf>
    <xf numFmtId="0" fontId="23" fillId="0" borderId="1" xfId="0" applyFont="1" applyBorder="1" applyAlignment="1" applyProtection="1">
      <alignment horizontal="center" vertical="center" wrapText="1"/>
      <protection locked="0"/>
    </xf>
    <xf numFmtId="0" fontId="25" fillId="0" borderId="21" xfId="0" applyFont="1" applyBorder="1" applyAlignment="1" applyProtection="1">
      <alignment horizontal="center" vertical="center" wrapText="1"/>
      <protection locked="0"/>
    </xf>
    <xf numFmtId="0" fontId="25" fillId="0" borderId="21" xfId="0" applyFont="1" applyBorder="1" applyAlignment="1" applyProtection="1">
      <alignment horizontal="center" vertical="center"/>
      <protection locked="0"/>
    </xf>
    <xf numFmtId="0" fontId="25" fillId="0" borderId="30" xfId="0"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36" fillId="0" borderId="5" xfId="0" applyFont="1" applyBorder="1" applyAlignment="1" applyProtection="1">
      <alignment horizontal="left" vertical="top" wrapText="1"/>
      <protection locked="0"/>
    </xf>
    <xf numFmtId="0" fontId="36" fillId="0" borderId="6" xfId="0" applyFont="1" applyBorder="1" applyAlignment="1" applyProtection="1">
      <alignment horizontal="left" vertical="top" wrapText="1"/>
      <protection locked="0"/>
    </xf>
    <xf numFmtId="0" fontId="36" fillId="0" borderId="8" xfId="0" applyFont="1" applyBorder="1" applyAlignment="1" applyProtection="1">
      <alignment horizontal="left" vertical="top" wrapText="1"/>
      <protection locked="0"/>
    </xf>
    <xf numFmtId="0" fontId="0" fillId="0" borderId="30" xfId="0" applyBorder="1" applyAlignment="1" applyProtection="1">
      <alignment horizontal="center"/>
      <protection locked="0"/>
    </xf>
    <xf numFmtId="0" fontId="0" fillId="0" borderId="29" xfId="0" applyBorder="1" applyAlignment="1" applyProtection="1">
      <alignment horizontal="center"/>
      <protection locked="0"/>
    </xf>
    <xf numFmtId="0" fontId="19" fillId="0" borderId="30"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19" fillId="0" borderId="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horizontal="left" vertical="center"/>
      <protection locked="0"/>
    </xf>
    <xf numFmtId="0" fontId="19" fillId="0" borderId="13" xfId="0" applyFont="1" applyBorder="1" applyAlignment="1" applyProtection="1">
      <alignment horizontal="left" vertical="center"/>
      <protection locked="0"/>
    </xf>
    <xf numFmtId="0" fontId="19" fillId="0" borderId="21"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protection locked="0"/>
    </xf>
    <xf numFmtId="0" fontId="19" fillId="0" borderId="30" xfId="0" applyFont="1" applyBorder="1" applyAlignment="1" applyProtection="1">
      <alignment horizontal="left" vertical="center"/>
      <protection locked="0"/>
    </xf>
    <xf numFmtId="0" fontId="25" fillId="0" borderId="1" xfId="0" applyFont="1" applyBorder="1" applyAlignment="1" applyProtection="1">
      <alignment horizontal="left" vertical="center" wrapText="1"/>
      <protection locked="0"/>
    </xf>
    <xf numFmtId="0" fontId="25" fillId="0" borderId="52"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3" fillId="0" borderId="52" xfId="0" applyFont="1" applyBorder="1" applyAlignment="1" applyProtection="1">
      <alignment vertical="center" wrapText="1"/>
      <protection locked="0"/>
    </xf>
    <xf numFmtId="17" fontId="25" fillId="0" borderId="13" xfId="0" applyNumberFormat="1"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25" fillId="0" borderId="51" xfId="0" applyFont="1" applyBorder="1" applyAlignment="1" applyProtection="1">
      <alignment horizontal="center" vertical="center"/>
      <protection locked="0"/>
    </xf>
    <xf numFmtId="0" fontId="25" fillId="0" borderId="9" xfId="0" applyFont="1" applyBorder="1" applyAlignment="1" applyProtection="1">
      <alignment horizontal="center" vertical="center" wrapText="1"/>
    </xf>
    <xf numFmtId="0" fontId="25" fillId="0" borderId="0" xfId="0" applyFont="1" applyBorder="1" applyAlignment="1" applyProtection="1">
      <alignment horizontal="center" vertical="center" wrapText="1"/>
    </xf>
    <xf numFmtId="0" fontId="25" fillId="0" borderId="11" xfId="0" applyFont="1" applyBorder="1" applyAlignment="1" applyProtection="1">
      <alignment horizontal="center" vertical="center" wrapText="1"/>
    </xf>
    <xf numFmtId="0" fontId="34" fillId="2" borderId="9" xfId="0" applyFont="1" applyFill="1" applyBorder="1" applyAlignment="1" applyProtection="1">
      <alignment horizontal="center" vertical="center" wrapText="1"/>
    </xf>
    <xf numFmtId="0" fontId="34" fillId="2" borderId="0" xfId="0" applyFont="1" applyFill="1" applyBorder="1" applyAlignment="1" applyProtection="1">
      <alignment horizontal="center" vertical="center" wrapText="1"/>
    </xf>
    <xf numFmtId="0" fontId="34" fillId="2" borderId="11" xfId="0" applyFont="1" applyFill="1" applyBorder="1" applyAlignment="1" applyProtection="1">
      <alignment horizontal="center" vertical="center" wrapText="1"/>
    </xf>
    <xf numFmtId="0" fontId="33" fillId="0" borderId="13" xfId="0" applyFont="1" applyBorder="1" applyAlignment="1" applyProtection="1">
      <alignment horizontal="center" vertical="center" textRotation="90" wrapText="1"/>
      <protection locked="0"/>
    </xf>
    <xf numFmtId="0" fontId="33" fillId="0" borderId="12" xfId="0" applyFont="1" applyBorder="1" applyAlignment="1" applyProtection="1">
      <alignment horizontal="center" vertical="center" textRotation="90" wrapText="1"/>
      <protection locked="0"/>
    </xf>
    <xf numFmtId="0" fontId="33" fillId="0" borderId="10" xfId="0" applyFont="1" applyBorder="1" applyAlignment="1" applyProtection="1">
      <alignment horizontal="center" vertical="center" textRotation="90" wrapText="1"/>
      <protection locked="0"/>
    </xf>
    <xf numFmtId="0" fontId="33" fillId="0" borderId="4" xfId="0" applyFont="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7" xfId="0" applyFont="1" applyBorder="1" applyAlignment="1" applyProtection="1">
      <alignment horizontal="center" vertical="center" wrapText="1"/>
    </xf>
    <xf numFmtId="0" fontId="25" fillId="0" borderId="0" xfId="0" applyFont="1" applyBorder="1" applyAlignment="1" applyProtection="1">
      <alignment horizontal="center" vertical="center"/>
    </xf>
    <xf numFmtId="0" fontId="32" fillId="0" borderId="13" xfId="0" applyFont="1" applyBorder="1" applyAlignment="1" applyProtection="1">
      <alignment horizontal="center" vertical="center"/>
    </xf>
    <xf numFmtId="0" fontId="32" fillId="0" borderId="10" xfId="0" applyFont="1" applyBorder="1" applyAlignment="1" applyProtection="1">
      <alignment horizontal="center" vertical="center"/>
    </xf>
    <xf numFmtId="0" fontId="33" fillId="0" borderId="1" xfId="0" applyFont="1" applyBorder="1" applyAlignment="1" applyProtection="1">
      <alignment horizontal="left" vertical="center" wrapText="1"/>
      <protection locked="0"/>
    </xf>
    <xf numFmtId="1" fontId="25" fillId="0" borderId="9" xfId="0" applyNumberFormat="1" applyFont="1" applyBorder="1" applyAlignment="1" applyProtection="1">
      <alignment horizontal="center" vertical="center"/>
    </xf>
    <xf numFmtId="0" fontId="25" fillId="0" borderId="11" xfId="0" applyFont="1" applyBorder="1" applyAlignment="1" applyProtection="1">
      <alignment horizontal="center" vertical="center"/>
    </xf>
    <xf numFmtId="0" fontId="32" fillId="0" borderId="1" xfId="0" applyFont="1" applyFill="1" applyBorder="1" applyAlignment="1" applyProtection="1">
      <alignment horizontal="center" vertical="center"/>
    </xf>
    <xf numFmtId="0" fontId="32" fillId="0" borderId="13" xfId="0" applyFont="1" applyFill="1" applyBorder="1" applyAlignment="1" applyProtection="1">
      <alignment horizontal="center" vertical="center"/>
    </xf>
    <xf numFmtId="0" fontId="25" fillId="0" borderId="1" xfId="0" applyFont="1" applyBorder="1" applyAlignment="1" applyProtection="1">
      <alignment horizontal="left" vertical="center"/>
      <protection locked="0"/>
    </xf>
    <xf numFmtId="0" fontId="25" fillId="0" borderId="13" xfId="0" applyFont="1" applyBorder="1" applyAlignment="1" applyProtection="1">
      <alignment horizontal="left" vertical="center" wrapText="1"/>
      <protection locked="0"/>
    </xf>
    <xf numFmtId="0" fontId="25" fillId="0" borderId="12" xfId="0" applyFont="1" applyBorder="1" applyAlignment="1" applyProtection="1">
      <alignment horizontal="left" vertical="center" wrapText="1"/>
      <protection locked="0"/>
    </xf>
    <xf numFmtId="0" fontId="25" fillId="0" borderId="51" xfId="0" applyFont="1" applyBorder="1" applyAlignment="1" applyProtection="1">
      <alignment horizontal="left" vertical="center" wrapText="1"/>
      <protection locked="0"/>
    </xf>
    <xf numFmtId="0" fontId="25" fillId="0" borderId="60"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0" fontId="25" fillId="0" borderId="53" xfId="0" applyFont="1" applyBorder="1" applyAlignment="1" applyProtection="1">
      <alignment horizontal="center" vertical="center" wrapText="1"/>
      <protection locked="0"/>
    </xf>
    <xf numFmtId="1" fontId="33" fillId="0" borderId="5" xfId="0" applyNumberFormat="1" applyFont="1" applyBorder="1" applyAlignment="1" applyProtection="1">
      <alignment horizontal="center" vertical="center"/>
    </xf>
    <xf numFmtId="1" fontId="33" fillId="0" borderId="6" xfId="0" applyNumberFormat="1" applyFont="1" applyBorder="1" applyAlignment="1" applyProtection="1">
      <alignment horizontal="center" vertical="center"/>
    </xf>
    <xf numFmtId="1" fontId="33" fillId="0" borderId="8" xfId="0" applyNumberFormat="1" applyFont="1" applyBorder="1" applyAlignment="1" applyProtection="1">
      <alignment horizontal="center" vertical="center"/>
    </xf>
    <xf numFmtId="1" fontId="33" fillId="0" borderId="4" xfId="0" applyNumberFormat="1" applyFont="1" applyBorder="1" applyAlignment="1" applyProtection="1">
      <alignment horizontal="center" vertical="center" wrapText="1"/>
    </xf>
    <xf numFmtId="1" fontId="33" fillId="0" borderId="2" xfId="0" applyNumberFormat="1" applyFont="1" applyBorder="1" applyAlignment="1" applyProtection="1">
      <alignment horizontal="center" vertical="center" wrapText="1"/>
    </xf>
    <xf numFmtId="1" fontId="33" fillId="0" borderId="7" xfId="0" applyNumberFormat="1" applyFont="1" applyBorder="1" applyAlignment="1" applyProtection="1">
      <alignment horizontal="center" vertical="center" wrapText="1"/>
    </xf>
    <xf numFmtId="0" fontId="25" fillId="0" borderId="6" xfId="0" applyFont="1" applyBorder="1" applyAlignment="1" applyProtection="1">
      <alignment horizontal="center" vertical="center"/>
    </xf>
    <xf numFmtId="0" fontId="25" fillId="0" borderId="8" xfId="0" applyFont="1" applyBorder="1" applyAlignment="1" applyProtection="1">
      <alignment horizontal="center" vertical="center"/>
    </xf>
    <xf numFmtId="0" fontId="32" fillId="0" borderId="28" xfId="0" applyFont="1" applyBorder="1" applyAlignment="1" applyProtection="1">
      <alignment horizontal="center" vertical="center"/>
    </xf>
    <xf numFmtId="0" fontId="32" fillId="0" borderId="21" xfId="0" applyFont="1" applyBorder="1" applyAlignment="1" applyProtection="1">
      <alignment horizontal="center" vertical="center"/>
    </xf>
    <xf numFmtId="0" fontId="25" fillId="0" borderId="4"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32" fillId="0" borderId="21" xfId="0" applyFont="1" applyFill="1" applyBorder="1" applyAlignment="1" applyProtection="1">
      <alignment horizontal="center" vertical="center"/>
    </xf>
    <xf numFmtId="0" fontId="25" fillId="0" borderId="1"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33" fillId="0" borderId="22" xfId="0" applyFont="1" applyFill="1" applyBorder="1" applyAlignment="1" applyProtection="1">
      <alignment horizontal="center" vertical="center" wrapText="1"/>
      <protection locked="0"/>
    </xf>
    <xf numFmtId="0" fontId="25" fillId="0" borderId="1" xfId="0" applyFont="1" applyBorder="1" applyAlignment="1" applyProtection="1">
      <alignment horizontal="center" vertical="center"/>
      <protection locked="0"/>
    </xf>
    <xf numFmtId="0" fontId="33" fillId="0" borderId="1" xfId="0" applyFont="1" applyBorder="1" applyAlignment="1" applyProtection="1">
      <alignment horizontal="center" vertical="center" wrapText="1"/>
      <protection locked="0"/>
    </xf>
    <xf numFmtId="0" fontId="25" fillId="0" borderId="49" xfId="0" applyFont="1" applyBorder="1" applyAlignment="1" applyProtection="1">
      <alignment horizontal="left" vertical="center" wrapText="1"/>
      <protection locked="0"/>
    </xf>
    <xf numFmtId="1" fontId="25" fillId="0" borderId="5" xfId="0" applyNumberFormat="1" applyFont="1" applyBorder="1" applyAlignment="1" applyProtection="1">
      <alignment horizontal="center" vertical="center"/>
    </xf>
    <xf numFmtId="1" fontId="25" fillId="0" borderId="6" xfId="0" applyNumberFormat="1" applyFont="1" applyBorder="1" applyAlignment="1" applyProtection="1">
      <alignment horizontal="center" vertical="center"/>
    </xf>
    <xf numFmtId="1" fontId="25" fillId="0" borderId="8" xfId="0" applyNumberFormat="1" applyFont="1" applyBorder="1" applyAlignment="1" applyProtection="1">
      <alignment horizontal="center" vertical="center"/>
    </xf>
    <xf numFmtId="0" fontId="33" fillId="0" borderId="60" xfId="0" applyFont="1" applyBorder="1" applyAlignment="1" applyProtection="1">
      <alignment horizontal="left" vertical="top" wrapText="1"/>
      <protection locked="0"/>
    </xf>
    <xf numFmtId="0" fontId="33" fillId="0" borderId="12" xfId="0" applyFont="1" applyBorder="1" applyAlignment="1" applyProtection="1">
      <alignment horizontal="left" vertical="top"/>
      <protection locked="0"/>
    </xf>
    <xf numFmtId="0" fontId="33" fillId="0" borderId="10" xfId="0" applyFont="1" applyBorder="1" applyAlignment="1" applyProtection="1">
      <alignment horizontal="left" vertical="top"/>
      <protection locked="0"/>
    </xf>
    <xf numFmtId="0" fontId="25" fillId="0" borderId="50" xfId="0" applyFont="1" applyBorder="1" applyAlignment="1" applyProtection="1">
      <alignment horizontal="center" vertical="center" wrapText="1"/>
      <protection locked="0"/>
    </xf>
    <xf numFmtId="17" fontId="25" fillId="0" borderId="60" xfId="0" applyNumberFormat="1"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60"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33" fillId="0" borderId="1" xfId="0" applyFont="1" applyBorder="1" applyAlignment="1" applyProtection="1">
      <alignment horizontal="center" vertical="center"/>
      <protection locked="0"/>
    </xf>
    <xf numFmtId="0" fontId="33" fillId="0" borderId="13" xfId="0" applyFont="1" applyBorder="1" applyAlignment="1" applyProtection="1">
      <alignment horizontal="center" vertical="center"/>
      <protection locked="0"/>
    </xf>
    <xf numFmtId="0" fontId="7" fillId="0" borderId="45" xfId="0" applyFont="1" applyBorder="1" applyAlignment="1" applyProtection="1">
      <alignment horizontal="center" vertical="center"/>
    </xf>
    <xf numFmtId="0" fontId="7" fillId="0" borderId="46" xfId="0" applyFont="1" applyBorder="1" applyAlignment="1" applyProtection="1">
      <alignment horizontal="center" vertical="center"/>
    </xf>
    <xf numFmtId="0" fontId="7" fillId="0" borderId="47"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43" xfId="0" applyFont="1" applyBorder="1" applyAlignment="1" applyProtection="1">
      <alignment horizontal="center" vertical="center"/>
    </xf>
    <xf numFmtId="0" fontId="7" fillId="0" borderId="56"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31" xfId="0" applyFont="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8" xfId="0" applyFont="1" applyBorder="1" applyAlignment="1" applyProtection="1">
      <alignment horizontal="center" vertical="center"/>
    </xf>
    <xf numFmtId="0" fontId="2" fillId="0" borderId="49" xfId="0" applyFont="1" applyBorder="1" applyAlignment="1" applyProtection="1">
      <alignment horizontal="center" vertical="center"/>
    </xf>
    <xf numFmtId="0" fontId="2" fillId="0" borderId="50" xfId="0" applyFont="1" applyBorder="1" applyAlignment="1" applyProtection="1">
      <alignment horizontal="center" vertical="center"/>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13" fillId="4" borderId="10" xfId="0" applyFont="1" applyFill="1" applyBorder="1" applyAlignment="1" applyProtection="1">
      <alignment horizontal="center" vertical="center" wrapText="1"/>
    </xf>
    <xf numFmtId="0" fontId="22" fillId="3" borderId="4" xfId="0" applyFont="1" applyFill="1" applyBorder="1" applyAlignment="1" applyProtection="1">
      <alignment horizontal="center" vertical="center"/>
    </xf>
    <xf numFmtId="0" fontId="22" fillId="3" borderId="5" xfId="0" applyFont="1" applyFill="1" applyBorder="1" applyAlignment="1" applyProtection="1">
      <alignment horizontal="center" vertic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45" xfId="0" applyFont="1" applyBorder="1" applyAlignment="1" applyProtection="1">
      <alignment horizontal="center" vertical="center" wrapText="1"/>
    </xf>
    <xf numFmtId="0" fontId="2" fillId="0" borderId="46"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43" xfId="0" applyFont="1" applyBorder="1" applyAlignment="1" applyProtection="1">
      <alignment horizontal="center" vertical="center" wrapText="1"/>
    </xf>
    <xf numFmtId="0" fontId="2" fillId="0" borderId="56"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37" xfId="0" applyFont="1" applyBorder="1" applyAlignment="1" applyProtection="1">
      <alignment horizontal="center" vertical="center"/>
    </xf>
    <xf numFmtId="0" fontId="2" fillId="0" borderId="36" xfId="0" applyFont="1" applyBorder="1" applyAlignment="1" applyProtection="1">
      <alignment horizontal="center" vertical="center"/>
    </xf>
    <xf numFmtId="0" fontId="2" fillId="0" borderId="35" xfId="0" applyFont="1" applyBorder="1" applyAlignment="1" applyProtection="1">
      <alignment horizontal="center" vertical="center"/>
    </xf>
    <xf numFmtId="0" fontId="32" fillId="0" borderId="13" xfId="0" applyFont="1" applyBorder="1" applyAlignment="1" applyProtection="1">
      <alignment horizontal="center" vertical="center" wrapText="1"/>
      <protection locked="0"/>
    </xf>
    <xf numFmtId="0" fontId="32" fillId="0" borderId="12" xfId="0" applyFont="1" applyBorder="1" applyAlignment="1" applyProtection="1">
      <alignment horizontal="center" vertical="center" wrapText="1"/>
      <protection locked="0"/>
    </xf>
    <xf numFmtId="0" fontId="32" fillId="0" borderId="10"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xf>
    <xf numFmtId="0" fontId="0" fillId="0" borderId="1"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15" fillId="0" borderId="4" xfId="0" applyFont="1" applyBorder="1" applyAlignment="1" applyProtection="1">
      <alignment horizontal="left" vertical="center" wrapText="1"/>
      <protection locked="0"/>
    </xf>
    <xf numFmtId="0" fontId="15" fillId="0" borderId="2" xfId="0" applyFont="1" applyBorder="1" applyAlignment="1" applyProtection="1">
      <alignment horizontal="left" vertical="center"/>
      <protection locked="0"/>
    </xf>
    <xf numFmtId="0" fontId="30" fillId="0" borderId="13" xfId="0" applyFont="1" applyBorder="1" applyAlignment="1" applyProtection="1">
      <alignment horizontal="center" vertical="center" textRotation="90" wrapText="1"/>
      <protection locked="0"/>
    </xf>
    <xf numFmtId="0" fontId="30" fillId="0" borderId="12" xfId="0" applyFont="1" applyBorder="1" applyAlignment="1" applyProtection="1">
      <alignment horizontal="center" vertical="center" textRotation="90" wrapText="1"/>
      <protection locked="0"/>
    </xf>
    <xf numFmtId="0" fontId="22" fillId="0" borderId="10" xfId="0" applyFont="1" applyBorder="1" applyAlignment="1" applyProtection="1">
      <alignment horizontal="left" vertical="top" wrapText="1"/>
      <protection locked="0"/>
    </xf>
    <xf numFmtId="0" fontId="21" fillId="3" borderId="13" xfId="0" applyFont="1" applyFill="1" applyBorder="1" applyAlignment="1" applyProtection="1">
      <alignment horizontal="left" vertical="center"/>
      <protection locked="0"/>
    </xf>
    <xf numFmtId="14" fontId="21" fillId="0" borderId="13" xfId="0" applyNumberFormat="1"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35" fillId="0" borderId="13" xfId="0" applyFont="1" applyBorder="1" applyAlignment="1" applyProtection="1">
      <alignment horizontal="center" vertical="center" wrapText="1"/>
      <protection locked="0"/>
    </xf>
    <xf numFmtId="0" fontId="35" fillId="0" borderId="1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25" fillId="0" borderId="25" xfId="0" applyFont="1" applyBorder="1" applyAlignment="1" applyProtection="1">
      <alignment horizontal="left" vertical="center" wrapText="1"/>
      <protection locked="0"/>
    </xf>
    <xf numFmtId="0" fontId="25" fillId="0" borderId="24" xfId="0" applyFont="1" applyBorder="1" applyAlignment="1" applyProtection="1">
      <alignment horizontal="left" vertical="center" wrapText="1"/>
      <protection locked="0"/>
    </xf>
    <xf numFmtId="0" fontId="19" fillId="0" borderId="33" xfId="0" applyFont="1" applyBorder="1" applyAlignment="1" applyProtection="1">
      <alignment horizontal="center" vertical="top" wrapText="1"/>
      <protection locked="0"/>
    </xf>
    <xf numFmtId="0" fontId="19" fillId="0" borderId="27" xfId="0" applyFont="1" applyBorder="1" applyAlignment="1" applyProtection="1">
      <alignment horizontal="center" vertical="top" wrapText="1"/>
      <protection locked="0"/>
    </xf>
    <xf numFmtId="0" fontId="23" fillId="0" borderId="33" xfId="0" applyFont="1" applyBorder="1" applyAlignment="1" applyProtection="1">
      <alignment horizontal="center" vertical="top" wrapText="1"/>
      <protection locked="0"/>
    </xf>
    <xf numFmtId="0" fontId="23" fillId="0" borderId="27" xfId="0" applyFont="1" applyBorder="1" applyAlignment="1" applyProtection="1">
      <alignment horizontal="center" vertical="top" wrapText="1"/>
      <protection locked="0"/>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7" fillId="0" borderId="10" xfId="0" applyFont="1" applyBorder="1" applyAlignment="1" applyProtection="1">
      <alignment horizontal="center" vertical="center"/>
    </xf>
    <xf numFmtId="0" fontId="7"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25" fillId="0" borderId="13" xfId="0" applyFont="1" applyBorder="1" applyAlignment="1" applyProtection="1">
      <alignment horizontal="left" vertical="center"/>
      <protection locked="0"/>
    </xf>
    <xf numFmtId="0" fontId="25" fillId="0" borderId="30" xfId="0" applyFont="1" applyBorder="1" applyAlignment="1" applyProtection="1">
      <alignment horizontal="left" vertical="center" wrapText="1"/>
      <protection locked="0"/>
    </xf>
    <xf numFmtId="0" fontId="25" fillId="0" borderId="29" xfId="0" applyFont="1" applyBorder="1" applyAlignment="1" applyProtection="1">
      <alignment horizontal="left" vertical="center"/>
      <protection locked="0"/>
    </xf>
    <xf numFmtId="0" fontId="25" fillId="0" borderId="28" xfId="0" applyFont="1" applyBorder="1" applyAlignment="1" applyProtection="1">
      <alignment horizontal="left" vertical="center"/>
      <protection locked="0"/>
    </xf>
    <xf numFmtId="0" fontId="33" fillId="0" borderId="25" xfId="0" applyFont="1"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protection locked="0"/>
    </xf>
    <xf numFmtId="0" fontId="9" fillId="0" borderId="24" xfId="0" applyFont="1" applyFill="1" applyBorder="1" applyAlignment="1" applyProtection="1">
      <alignment horizontal="center" vertical="center" wrapText="1"/>
      <protection locked="0"/>
    </xf>
    <xf numFmtId="0" fontId="9" fillId="0" borderId="63" xfId="0" applyFont="1" applyFill="1" applyBorder="1" applyAlignment="1" applyProtection="1">
      <alignment horizontal="center" vertical="center" wrapText="1"/>
      <protection locked="0"/>
    </xf>
    <xf numFmtId="0" fontId="15" fillId="0" borderId="7" xfId="0" applyFont="1" applyBorder="1" applyAlignment="1" applyProtection="1">
      <alignment horizontal="left" vertical="center"/>
      <protection locked="0"/>
    </xf>
    <xf numFmtId="0" fontId="0" fillId="0" borderId="11" xfId="0" applyBorder="1" applyAlignment="1" applyProtection="1">
      <alignment horizontal="center" vertical="center"/>
    </xf>
    <xf numFmtId="0" fontId="0" fillId="0" borderId="11" xfId="0" applyBorder="1" applyAlignment="1" applyProtection="1">
      <alignment horizontal="center" vertical="center" wrapText="1"/>
    </xf>
    <xf numFmtId="0" fontId="1" fillId="2" borderId="11" xfId="0" applyFont="1" applyFill="1" applyBorder="1" applyAlignment="1" applyProtection="1">
      <alignment horizontal="center" vertical="center" wrapText="1"/>
    </xf>
    <xf numFmtId="0" fontId="30" fillId="0" borderId="10" xfId="0" applyFont="1" applyBorder="1" applyAlignment="1" applyProtection="1">
      <alignment horizontal="center" vertical="center" textRotation="90" wrapText="1"/>
      <protection locked="0"/>
    </xf>
    <xf numFmtId="0" fontId="0" fillId="0" borderId="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14" fontId="0" fillId="0" borderId="25" xfId="0" applyNumberForma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19" fillId="0" borderId="13" xfId="0" applyFont="1" applyBorder="1" applyAlignment="1" applyProtection="1">
      <alignment horizontal="justify" wrapText="1"/>
      <protection locked="0"/>
    </xf>
    <xf numFmtId="0" fontId="19" fillId="0" borderId="12" xfId="0" applyFont="1" applyBorder="1" applyAlignment="1" applyProtection="1">
      <alignment horizontal="justify" wrapText="1"/>
      <protection locked="0"/>
    </xf>
    <xf numFmtId="0" fontId="19" fillId="0" borderId="10" xfId="0" applyFont="1" applyBorder="1" applyAlignment="1" applyProtection="1">
      <alignment horizontal="justify" wrapText="1"/>
      <protection locked="0"/>
    </xf>
    <xf numFmtId="0" fontId="0" fillId="0" borderId="55" xfId="0" applyBorder="1" applyAlignment="1" applyProtection="1">
      <alignment horizontal="center"/>
      <protection locked="0"/>
    </xf>
    <xf numFmtId="0" fontId="0" fillId="0" borderId="58" xfId="0" applyBorder="1" applyAlignment="1" applyProtection="1">
      <alignment horizontal="center" vertical="center" wrapText="1"/>
      <protection locked="0"/>
    </xf>
    <xf numFmtId="0" fontId="19" fillId="0" borderId="25"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9" fillId="0" borderId="23" xfId="0" applyFont="1" applyBorder="1" applyAlignment="1" applyProtection="1">
      <alignment horizontal="center" vertical="center" wrapText="1"/>
      <protection locked="0"/>
    </xf>
    <xf numFmtId="0" fontId="36" fillId="0" borderId="4" xfId="0" applyFont="1" applyBorder="1" applyAlignment="1" applyProtection="1">
      <alignment horizontal="left" vertical="center" wrapText="1"/>
      <protection locked="0"/>
    </xf>
    <xf numFmtId="0" fontId="36" fillId="0" borderId="2" xfId="0" applyFont="1" applyBorder="1" applyAlignment="1" applyProtection="1">
      <alignment horizontal="left" vertical="center"/>
      <protection locked="0"/>
    </xf>
    <xf numFmtId="0" fontId="36" fillId="0" borderId="7" xfId="0" applyFont="1" applyBorder="1" applyAlignment="1" applyProtection="1">
      <alignment horizontal="left" vertical="center"/>
      <protection locked="0"/>
    </xf>
    <xf numFmtId="0" fontId="9" fillId="0" borderId="10" xfId="0" applyFont="1" applyBorder="1" applyAlignment="1" applyProtection="1">
      <alignment horizontal="center" vertical="center" textRotation="90" wrapText="1"/>
      <protection locked="0"/>
    </xf>
    <xf numFmtId="0" fontId="0" fillId="0" borderId="8" xfId="0" applyBorder="1" applyAlignment="1" applyProtection="1">
      <alignment horizontal="center" vertical="center"/>
    </xf>
    <xf numFmtId="0" fontId="19" fillId="0" borderId="25" xfId="0" applyFont="1" applyBorder="1" applyAlignment="1" applyProtection="1">
      <alignment horizontal="left" vertical="center" wrapText="1"/>
      <protection locked="0"/>
    </xf>
    <xf numFmtId="0" fontId="19" fillId="0" borderId="24" xfId="0" applyFont="1" applyBorder="1" applyAlignment="1" applyProtection="1">
      <alignment horizontal="left" vertical="center" wrapText="1"/>
      <protection locked="0"/>
    </xf>
    <xf numFmtId="0" fontId="19" fillId="0" borderId="23" xfId="0" applyFont="1" applyBorder="1" applyAlignment="1" applyProtection="1">
      <alignment horizontal="left" vertical="center" wrapText="1"/>
      <protection locked="0"/>
    </xf>
    <xf numFmtId="0" fontId="19"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19" fillId="0" borderId="4" xfId="0" applyFont="1" applyBorder="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19" fillId="0" borderId="30" xfId="0" applyFont="1" applyBorder="1" applyAlignment="1" applyProtection="1">
      <alignment horizontal="left" vertical="center" wrapText="1"/>
      <protection locked="0"/>
    </xf>
    <xf numFmtId="0" fontId="19" fillId="0" borderId="29" xfId="0" applyFont="1" applyBorder="1" applyAlignment="1" applyProtection="1">
      <alignment horizontal="left" vertical="center" wrapText="1"/>
      <protection locked="0"/>
    </xf>
    <xf numFmtId="0" fontId="19" fillId="0" borderId="28" xfId="0" applyFont="1" applyBorder="1" applyAlignment="1" applyProtection="1">
      <alignment horizontal="left" vertical="center" wrapText="1"/>
      <protection locked="0"/>
    </xf>
    <xf numFmtId="14" fontId="0" fillId="0" borderId="33" xfId="0" applyNumberFormat="1"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60" xfId="0" applyBorder="1" applyAlignment="1" applyProtection="1">
      <alignment horizontal="center" vertical="center" wrapText="1"/>
      <protection locked="0"/>
    </xf>
    <xf numFmtId="0" fontId="35" fillId="0" borderId="1" xfId="0" applyFont="1" applyBorder="1" applyAlignment="1" applyProtection="1">
      <alignment horizontal="center" vertical="top" wrapText="1"/>
      <protection locked="0"/>
    </xf>
    <xf numFmtId="0" fontId="22" fillId="0" borderId="13" xfId="0" applyFont="1" applyBorder="1" applyAlignment="1" applyProtection="1">
      <alignment horizontal="left" vertical="center" wrapText="1"/>
      <protection locked="0"/>
    </xf>
    <xf numFmtId="0" fontId="22" fillId="0" borderId="12"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9"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xf>
    <xf numFmtId="0" fontId="24" fillId="0" borderId="1" xfId="0" applyFont="1" applyBorder="1" applyAlignment="1" applyProtection="1">
      <alignment horizontal="left" vertical="center" wrapText="1"/>
      <protection locked="0"/>
    </xf>
    <xf numFmtId="1" fontId="0" fillId="0" borderId="1" xfId="0" applyNumberFormat="1" applyBorder="1" applyAlignment="1" applyProtection="1">
      <alignment horizontal="center" vertical="center"/>
    </xf>
    <xf numFmtId="0" fontId="0" fillId="0" borderId="1" xfId="0"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9" fillId="0" borderId="1" xfId="0" applyFont="1" applyBorder="1" applyAlignment="1" applyProtection="1">
      <alignment horizontal="center" vertical="center" textRotation="90" wrapText="1"/>
      <protection locked="0"/>
    </xf>
    <xf numFmtId="0" fontId="9" fillId="0" borderId="1" xfId="0" applyFont="1" applyBorder="1" applyAlignment="1" applyProtection="1">
      <alignment horizontal="center" vertical="center" wrapText="1"/>
    </xf>
    <xf numFmtId="1" fontId="0" fillId="0" borderId="1" xfId="0" applyNumberFormat="1" applyFont="1" applyBorder="1" applyAlignment="1" applyProtection="1">
      <alignment horizontal="center" vertical="center"/>
    </xf>
    <xf numFmtId="1" fontId="9" fillId="0" borderId="1" xfId="0" applyNumberFormat="1" applyFont="1" applyBorder="1" applyAlignment="1" applyProtection="1">
      <alignment horizontal="center" vertical="center" wrapText="1"/>
    </xf>
    <xf numFmtId="0" fontId="19" fillId="0" borderId="1" xfId="0" applyFont="1" applyBorder="1" applyAlignment="1" applyProtection="1">
      <alignment horizontal="center" vertical="center"/>
      <protection locked="0"/>
    </xf>
    <xf numFmtId="0" fontId="33" fillId="0" borderId="1" xfId="0" applyFont="1" applyFill="1" applyBorder="1" applyAlignment="1" applyProtection="1">
      <alignment horizontal="justify" vertical="center" wrapText="1"/>
      <protection locked="0"/>
    </xf>
    <xf numFmtId="0" fontId="33" fillId="0" borderId="13" xfId="0" applyFont="1" applyFill="1" applyBorder="1" applyAlignment="1" applyProtection="1">
      <alignment horizontal="justify" vertical="center" wrapText="1"/>
      <protection locked="0"/>
    </xf>
    <xf numFmtId="1" fontId="25" fillId="0" borderId="1" xfId="0" applyNumberFormat="1" applyFont="1" applyFill="1" applyBorder="1" applyAlignment="1" applyProtection="1">
      <alignment horizontal="center" vertical="center"/>
    </xf>
    <xf numFmtId="0" fontId="25" fillId="0" borderId="1" xfId="0" applyFont="1" applyFill="1" applyBorder="1" applyAlignment="1" applyProtection="1">
      <alignment horizontal="center" vertical="center"/>
    </xf>
    <xf numFmtId="0" fontId="25" fillId="0" borderId="13" xfId="0" applyFont="1" applyFill="1" applyBorder="1" applyAlignment="1" applyProtection="1">
      <alignment horizontal="center" vertical="center"/>
    </xf>
    <xf numFmtId="0" fontId="25" fillId="0" borderId="1" xfId="0" applyFont="1" applyFill="1" applyBorder="1" applyAlignment="1" applyProtection="1">
      <alignment horizontal="center" vertical="center" wrapText="1"/>
    </xf>
    <xf numFmtId="0" fontId="25" fillId="0" borderId="13"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0" fontId="34" fillId="0" borderId="13" xfId="0" applyFont="1" applyFill="1" applyBorder="1" applyAlignment="1" applyProtection="1">
      <alignment horizontal="center" vertical="center" wrapText="1"/>
    </xf>
    <xf numFmtId="0" fontId="33" fillId="0" borderId="1" xfId="0" applyFont="1" applyFill="1" applyBorder="1" applyAlignment="1" applyProtection="1">
      <alignment horizontal="center" vertical="center" textRotation="90" wrapText="1"/>
      <protection locked="0"/>
    </xf>
    <xf numFmtId="0" fontId="33" fillId="0" borderId="13" xfId="0" applyFont="1" applyFill="1" applyBorder="1" applyAlignment="1" applyProtection="1">
      <alignment horizontal="center" vertical="center" textRotation="90" wrapText="1"/>
      <protection locked="0"/>
    </xf>
    <xf numFmtId="0" fontId="7" fillId="0" borderId="13"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33" fillId="0" borderId="1" xfId="0" applyFont="1" applyFill="1" applyBorder="1" applyAlignment="1" applyProtection="1">
      <alignment horizontal="center" vertical="center" wrapText="1"/>
      <protection locked="0"/>
    </xf>
    <xf numFmtId="0" fontId="33" fillId="0" borderId="13"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protection locked="0"/>
    </xf>
    <xf numFmtId="0" fontId="25" fillId="0" borderId="13" xfId="0" applyFont="1" applyFill="1" applyBorder="1" applyAlignment="1" applyProtection="1">
      <alignment horizontal="center" vertical="center"/>
      <protection locked="0"/>
    </xf>
    <xf numFmtId="0" fontId="33" fillId="0" borderId="1" xfId="0" applyFont="1" applyFill="1" applyBorder="1" applyAlignment="1" applyProtection="1">
      <alignment horizontal="center" vertical="center" wrapText="1"/>
    </xf>
    <xf numFmtId="0" fontId="33" fillId="0" borderId="13" xfId="0" applyFont="1" applyFill="1" applyBorder="1" applyAlignment="1" applyProtection="1">
      <alignment horizontal="center" vertical="center" wrapText="1"/>
    </xf>
    <xf numFmtId="1" fontId="34" fillId="0" borderId="1" xfId="0" applyNumberFormat="1" applyFont="1" applyFill="1" applyBorder="1" applyAlignment="1" applyProtection="1">
      <alignment horizontal="center" vertical="center"/>
    </xf>
    <xf numFmtId="1" fontId="34" fillId="0" borderId="13" xfId="0" applyNumberFormat="1" applyFont="1" applyFill="1" applyBorder="1" applyAlignment="1" applyProtection="1">
      <alignment horizontal="center" vertical="center"/>
    </xf>
    <xf numFmtId="1" fontId="33" fillId="0" borderId="1" xfId="0" applyNumberFormat="1" applyFont="1" applyFill="1" applyBorder="1" applyAlignment="1" applyProtection="1">
      <alignment horizontal="center" vertical="center" wrapText="1"/>
    </xf>
    <xf numFmtId="1" fontId="33" fillId="0" borderId="13" xfId="0" applyNumberFormat="1" applyFont="1" applyFill="1" applyBorder="1" applyAlignment="1" applyProtection="1">
      <alignment horizontal="center" vertical="center" wrapText="1"/>
    </xf>
    <xf numFmtId="0" fontId="25" fillId="0" borderId="1" xfId="0" applyFont="1" applyFill="1" applyBorder="1" applyAlignment="1" applyProtection="1">
      <alignment horizontal="justify" vertical="center" wrapText="1"/>
      <protection locked="0"/>
    </xf>
    <xf numFmtId="0" fontId="25" fillId="0" borderId="13" xfId="0" applyFont="1" applyFill="1" applyBorder="1" applyAlignment="1" applyProtection="1">
      <alignment horizontal="justify" vertical="center" wrapText="1"/>
      <protection locked="0"/>
    </xf>
    <xf numFmtId="0" fontId="25" fillId="0" borderId="1" xfId="0" applyFont="1" applyFill="1" applyBorder="1" applyAlignment="1" applyProtection="1">
      <alignment horizontal="center" vertical="center" wrapText="1"/>
      <protection locked="0"/>
    </xf>
    <xf numFmtId="0" fontId="25" fillId="0" borderId="13" xfId="0" applyFont="1" applyFill="1" applyBorder="1" applyAlignment="1" applyProtection="1">
      <alignment horizontal="center" vertical="center" wrapText="1"/>
      <protection locked="0"/>
    </xf>
    <xf numFmtId="0" fontId="33" fillId="3" borderId="1" xfId="0" applyFont="1" applyFill="1" applyBorder="1" applyAlignment="1" applyProtection="1">
      <alignment horizontal="justify" vertical="center" wrapText="1"/>
      <protection locked="0"/>
    </xf>
    <xf numFmtId="0" fontId="33" fillId="3" borderId="13" xfId="0" applyFont="1" applyFill="1" applyBorder="1" applyAlignment="1" applyProtection="1">
      <alignment horizontal="justify" vertical="center" wrapText="1"/>
      <protection locked="0"/>
    </xf>
    <xf numFmtId="14" fontId="25" fillId="3" borderId="1" xfId="0" applyNumberFormat="1" applyFont="1" applyFill="1" applyBorder="1" applyAlignment="1" applyProtection="1">
      <alignment horizontal="center" vertical="center"/>
      <protection locked="0"/>
    </xf>
    <xf numFmtId="0" fontId="25" fillId="3" borderId="1" xfId="0" applyFont="1" applyFill="1" applyBorder="1" applyAlignment="1" applyProtection="1">
      <alignment horizontal="center" vertical="center"/>
      <protection locked="0"/>
    </xf>
    <xf numFmtId="0" fontId="25" fillId="3" borderId="13" xfId="0" applyFont="1" applyFill="1" applyBorder="1" applyAlignment="1" applyProtection="1">
      <alignment horizontal="center" vertical="center"/>
      <protection locked="0"/>
    </xf>
    <xf numFmtId="0" fontId="25" fillId="3" borderId="1" xfId="0" applyFont="1" applyFill="1" applyBorder="1" applyAlignment="1" applyProtection="1">
      <alignment horizontal="justify" vertical="center"/>
      <protection locked="0"/>
    </xf>
    <xf numFmtId="0" fontId="25" fillId="3" borderId="13" xfId="0" applyFont="1" applyFill="1" applyBorder="1" applyAlignment="1" applyProtection="1">
      <alignment horizontal="justify" vertical="center"/>
      <protection locked="0"/>
    </xf>
    <xf numFmtId="0" fontId="19" fillId="3" borderId="1" xfId="0" applyFont="1" applyFill="1" applyBorder="1" applyAlignment="1" applyProtection="1">
      <alignment horizontal="justify" vertical="center" wrapText="1"/>
      <protection locked="0"/>
    </xf>
    <xf numFmtId="0" fontId="19" fillId="3" borderId="13" xfId="0" applyFont="1" applyFill="1" applyBorder="1" applyAlignment="1" applyProtection="1">
      <alignment horizontal="justify" vertical="center" wrapText="1"/>
      <protection locked="0"/>
    </xf>
    <xf numFmtId="0" fontId="25" fillId="3" borderId="21" xfId="0" applyFont="1" applyFill="1" applyBorder="1" applyAlignment="1" applyProtection="1">
      <alignment horizontal="justify" vertical="center" wrapText="1"/>
      <protection locked="0"/>
    </xf>
    <xf numFmtId="0" fontId="25" fillId="3" borderId="21" xfId="0" applyFont="1" applyFill="1" applyBorder="1" applyAlignment="1" applyProtection="1">
      <alignment horizontal="justify" vertical="center"/>
      <protection locked="0"/>
    </xf>
    <xf numFmtId="0" fontId="25" fillId="3" borderId="30" xfId="0" applyFont="1" applyFill="1" applyBorder="1" applyAlignment="1" applyProtection="1">
      <alignment horizontal="justify" vertical="center"/>
      <protection locked="0"/>
    </xf>
    <xf numFmtId="0" fontId="7" fillId="0" borderId="1" xfId="0" applyFont="1" applyBorder="1" applyAlignment="1" applyProtection="1">
      <alignment horizontal="center" vertical="center" wrapText="1"/>
      <protection locked="0"/>
    </xf>
    <xf numFmtId="1" fontId="25" fillId="0" borderId="1" xfId="0" applyNumberFormat="1" applyFont="1" applyBorder="1" applyAlignment="1" applyProtection="1">
      <alignment horizontal="center"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vertical="center" wrapText="1"/>
    </xf>
    <xf numFmtId="0" fontId="34" fillId="2" borderId="1" xfId="0" applyFont="1" applyFill="1" applyBorder="1" applyAlignment="1" applyProtection="1">
      <alignment horizontal="center" vertical="center" wrapText="1"/>
    </xf>
    <xf numFmtId="0" fontId="33" fillId="0" borderId="1" xfId="0" applyFont="1" applyBorder="1" applyAlignment="1" applyProtection="1">
      <alignment horizontal="center" vertical="center" textRotation="90" wrapText="1"/>
      <protection locked="0"/>
    </xf>
    <xf numFmtId="0" fontId="33" fillId="0" borderId="1" xfId="0" applyFont="1" applyBorder="1" applyAlignment="1" applyProtection="1">
      <alignment horizontal="center" vertical="center" wrapText="1"/>
    </xf>
    <xf numFmtId="0" fontId="25" fillId="3" borderId="1" xfId="0" applyFont="1" applyFill="1" applyBorder="1" applyAlignment="1" applyProtection="1">
      <alignment horizontal="justify" vertical="center" wrapText="1"/>
      <protection locked="0"/>
    </xf>
    <xf numFmtId="0" fontId="13" fillId="0" borderId="1" xfId="0" applyFont="1" applyFill="1" applyBorder="1" applyAlignment="1" applyProtection="1">
      <alignment horizontal="center" vertical="center"/>
    </xf>
    <xf numFmtId="1" fontId="34" fillId="0" borderId="1" xfId="0" applyNumberFormat="1" applyFont="1" applyBorder="1" applyAlignment="1" applyProtection="1">
      <alignment horizontal="center" vertical="center"/>
    </xf>
    <xf numFmtId="1" fontId="33" fillId="0" borderId="1" xfId="0" applyNumberFormat="1" applyFont="1" applyBorder="1" applyAlignment="1" applyProtection="1">
      <alignment horizontal="center" vertical="center" wrapText="1"/>
    </xf>
    <xf numFmtId="0" fontId="0" fillId="0" borderId="25" xfId="0" applyFont="1" applyBorder="1" applyAlignment="1" applyProtection="1">
      <alignment horizontal="justify" vertical="center" wrapText="1"/>
      <protection locked="0"/>
    </xf>
    <xf numFmtId="0" fontId="0" fillId="0" borderId="24" xfId="0" applyFont="1" applyBorder="1" applyAlignment="1" applyProtection="1">
      <alignment horizontal="justify" vertical="center" wrapText="1"/>
      <protection locked="0"/>
    </xf>
    <xf numFmtId="0" fontId="7" fillId="0" borderId="13" xfId="0" applyFont="1" applyBorder="1" applyAlignment="1" applyProtection="1">
      <alignment horizontal="justify" vertical="center" wrapText="1"/>
      <protection locked="0"/>
    </xf>
    <xf numFmtId="0" fontId="7" fillId="0" borderId="12" xfId="0" applyFont="1" applyBorder="1" applyAlignment="1" applyProtection="1">
      <alignment horizontal="justify" vertical="center" wrapText="1"/>
      <protection locked="0"/>
    </xf>
    <xf numFmtId="0" fontId="7" fillId="0" borderId="10" xfId="0" applyFont="1" applyBorder="1" applyAlignment="1" applyProtection="1">
      <alignment horizontal="justify" vertical="center" wrapText="1"/>
      <protection locked="0"/>
    </xf>
    <xf numFmtId="0" fontId="0" fillId="0" borderId="1" xfId="0"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15" fillId="0" borderId="1"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wrapText="1"/>
    </xf>
    <xf numFmtId="1" fontId="0" fillId="0" borderId="5" xfId="0" applyNumberFormat="1" applyFont="1" applyBorder="1" applyAlignment="1" applyProtection="1">
      <alignment horizontal="center" vertical="center" wrapText="1"/>
    </xf>
    <xf numFmtId="1" fontId="0" fillId="0" borderId="6" xfId="0" applyNumberFormat="1" applyFont="1" applyBorder="1" applyAlignment="1" applyProtection="1">
      <alignment horizontal="center" vertical="center" wrapText="1"/>
    </xf>
    <xf numFmtId="1" fontId="0" fillId="0" borderId="8" xfId="0" applyNumberFormat="1" applyFont="1" applyBorder="1" applyAlignment="1" applyProtection="1">
      <alignment horizontal="center" vertical="center" wrapText="1"/>
    </xf>
    <xf numFmtId="0" fontId="0" fillId="0" borderId="6" xfId="0" applyBorder="1" applyAlignment="1" applyProtection="1">
      <alignment horizontal="center" vertical="center" wrapText="1"/>
    </xf>
    <xf numFmtId="0" fontId="14" fillId="0" borderId="28" xfId="0" applyFont="1" applyBorder="1" applyAlignment="1" applyProtection="1">
      <alignment horizontal="center" vertical="center" wrapText="1"/>
    </xf>
    <xf numFmtId="0" fontId="14" fillId="0" borderId="21" xfId="0" applyFont="1" applyBorder="1" applyAlignment="1" applyProtection="1">
      <alignment horizontal="center" vertical="center" wrapText="1"/>
    </xf>
    <xf numFmtId="0" fontId="0" fillId="0" borderId="25" xfId="0" applyBorder="1" applyAlignment="1" applyProtection="1">
      <alignment horizontal="justify" vertical="center" wrapText="1"/>
      <protection locked="0"/>
    </xf>
    <xf numFmtId="0" fontId="0" fillId="0" borderId="24" xfId="0" applyBorder="1" applyAlignment="1" applyProtection="1">
      <alignment horizontal="justify" vertical="center" wrapText="1"/>
      <protection locked="0"/>
    </xf>
    <xf numFmtId="0" fontId="0" fillId="0" borderId="23" xfId="0" applyBorder="1" applyAlignment="1" applyProtection="1">
      <alignment horizontal="justify" vertical="center" wrapText="1"/>
      <protection locked="0"/>
    </xf>
    <xf numFmtId="14" fontId="0" fillId="0" borderId="4" xfId="0" applyNumberFormat="1" applyBorder="1" applyAlignment="1" applyProtection="1">
      <alignment horizontal="justify" vertical="center" wrapText="1"/>
      <protection locked="0"/>
    </xf>
    <xf numFmtId="0" fontId="0" fillId="0" borderId="2" xfId="0" applyBorder="1" applyAlignment="1" applyProtection="1">
      <alignment horizontal="justify" vertical="center" wrapText="1"/>
      <protection locked="0"/>
    </xf>
    <xf numFmtId="0" fontId="15" fillId="0" borderId="13" xfId="0" applyFont="1" applyBorder="1" applyAlignment="1" applyProtection="1">
      <alignment horizontal="justify" vertical="center" wrapText="1"/>
      <protection locked="0"/>
    </xf>
    <xf numFmtId="0" fontId="15" fillId="0" borderId="12" xfId="0" applyFont="1" applyBorder="1" applyAlignment="1" applyProtection="1">
      <alignment horizontal="justify" vertical="center" wrapText="1"/>
      <protection locked="0"/>
    </xf>
    <xf numFmtId="0" fontId="15" fillId="0" borderId="10" xfId="0" applyFont="1"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2" xfId="0" applyBorder="1" applyAlignment="1" applyProtection="1">
      <alignment horizontal="justify" vertical="center"/>
      <protection locked="0"/>
    </xf>
    <xf numFmtId="0" fontId="13" fillId="0" borderId="21" xfId="0" applyFont="1" applyFill="1" applyBorder="1" applyAlignment="1" applyProtection="1">
      <alignment horizontal="center" vertical="center" wrapText="1"/>
    </xf>
    <xf numFmtId="0" fontId="35" fillId="0" borderId="48" xfId="0" applyFont="1" applyBorder="1" applyAlignment="1" applyProtection="1">
      <alignment horizontal="justify" vertical="center" wrapText="1"/>
      <protection locked="0"/>
    </xf>
    <xf numFmtId="0" fontId="35" fillId="0" borderId="22" xfId="0" applyFont="1" applyBorder="1" applyAlignment="1" applyProtection="1">
      <alignment horizontal="justify" vertical="center" wrapText="1"/>
      <protection locked="0"/>
    </xf>
    <xf numFmtId="0" fontId="35" fillId="0" borderId="25" xfId="0" applyFont="1" applyBorder="1" applyAlignment="1" applyProtection="1">
      <alignment horizontal="justify" vertical="center" wrapText="1"/>
      <protection locked="0"/>
    </xf>
    <xf numFmtId="0" fontId="35" fillId="0" borderId="60" xfId="0" applyFont="1" applyBorder="1" applyAlignment="1" applyProtection="1">
      <alignment horizontal="center" vertical="center" wrapText="1"/>
      <protection locked="0"/>
    </xf>
    <xf numFmtId="0" fontId="19" fillId="0" borderId="49" xfId="0" applyFont="1" applyBorder="1" applyAlignment="1" applyProtection="1">
      <alignment horizontal="justify" vertical="center" wrapText="1"/>
      <protection locked="0"/>
    </xf>
    <xf numFmtId="0" fontId="19" fillId="0" borderId="1" xfId="0" applyFont="1" applyBorder="1" applyAlignment="1" applyProtection="1">
      <alignment horizontal="justify" vertical="center"/>
      <protection locked="0"/>
    </xf>
    <xf numFmtId="0" fontId="19" fillId="0" borderId="13" xfId="0" applyFont="1" applyBorder="1" applyAlignment="1" applyProtection="1">
      <alignment horizontal="justify" vertical="center"/>
      <protection locked="0"/>
    </xf>
    <xf numFmtId="0" fontId="19" fillId="0" borderId="1" xfId="0" applyFont="1" applyBorder="1" applyAlignment="1" applyProtection="1">
      <alignment horizontal="justify" vertical="center" wrapText="1"/>
      <protection locked="0"/>
    </xf>
    <xf numFmtId="0" fontId="19" fillId="0" borderId="50" xfId="0" applyFont="1" applyBorder="1" applyAlignment="1" applyProtection="1">
      <alignment horizontal="justify" vertical="center" wrapText="1"/>
      <protection locked="0"/>
    </xf>
    <xf numFmtId="0" fontId="19" fillId="0" borderId="21" xfId="0" applyFont="1" applyBorder="1" applyAlignment="1" applyProtection="1">
      <alignment horizontal="justify" vertical="center"/>
      <protection locked="0"/>
    </xf>
    <xf numFmtId="0" fontId="19" fillId="0" borderId="30" xfId="0" applyFont="1" applyBorder="1" applyAlignment="1" applyProtection="1">
      <alignment horizontal="justify" vertical="center"/>
      <protection locked="0"/>
    </xf>
    <xf numFmtId="0" fontId="36" fillId="0" borderId="48" xfId="0" applyFont="1" applyFill="1" applyBorder="1" applyAlignment="1" applyProtection="1">
      <alignment horizontal="center" vertical="center" wrapText="1"/>
      <protection locked="0"/>
    </xf>
    <xf numFmtId="0" fontId="36" fillId="0" borderId="49" xfId="0" applyFont="1" applyBorder="1" applyAlignment="1" applyProtection="1">
      <alignment horizontal="center" vertical="center"/>
      <protection locked="0"/>
    </xf>
    <xf numFmtId="0" fontId="36" fillId="0" borderId="1" xfId="0" applyFont="1" applyBorder="1" applyAlignment="1" applyProtection="1">
      <alignment horizontal="center" vertical="center"/>
      <protection locked="0"/>
    </xf>
    <xf numFmtId="0" fontId="36" fillId="0" borderId="13" xfId="0" applyFont="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19" fillId="0" borderId="46" xfId="0" applyFont="1" applyBorder="1" applyAlignment="1" applyProtection="1">
      <alignment horizontal="center" vertical="center"/>
    </xf>
    <xf numFmtId="0" fontId="19" fillId="0" borderId="0" xfId="0" applyFont="1" applyBorder="1" applyAlignment="1" applyProtection="1">
      <alignment horizontal="center" vertical="center"/>
    </xf>
    <xf numFmtId="0" fontId="11" fillId="0" borderId="49" xfId="0" applyFont="1" applyBorder="1" applyAlignment="1" applyProtection="1">
      <alignment horizontal="center" vertical="center"/>
    </xf>
    <xf numFmtId="0" fontId="11" fillId="0" borderId="1" xfId="0" applyFont="1" applyBorder="1" applyAlignment="1" applyProtection="1">
      <alignment horizontal="center" vertical="center"/>
    </xf>
    <xf numFmtId="0" fontId="36" fillId="0" borderId="64" xfId="0" applyFont="1" applyBorder="1" applyAlignment="1" applyProtection="1">
      <alignment horizontal="justify" vertical="center" wrapText="1"/>
      <protection locked="0"/>
    </xf>
    <xf numFmtId="0" fontId="36" fillId="0" borderId="2" xfId="0" applyFont="1" applyBorder="1" applyAlignment="1" applyProtection="1">
      <alignment horizontal="justify" vertical="center"/>
      <protection locked="0"/>
    </xf>
    <xf numFmtId="1" fontId="19" fillId="0" borderId="46" xfId="0" applyNumberFormat="1" applyFont="1" applyBorder="1" applyAlignment="1" applyProtection="1">
      <alignment horizontal="center" vertical="center"/>
    </xf>
    <xf numFmtId="0" fontId="19" fillId="0" borderId="46"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20" fillId="2" borderId="46" xfId="0" applyFont="1" applyFill="1" applyBorder="1" applyAlignment="1" applyProtection="1">
      <alignment horizontal="center" vertical="center" wrapText="1"/>
    </xf>
    <xf numFmtId="0" fontId="20" fillId="2" borderId="0" xfId="0" applyFont="1" applyFill="1" applyBorder="1" applyAlignment="1" applyProtection="1">
      <alignment horizontal="center" vertical="center" wrapText="1"/>
    </xf>
    <xf numFmtId="0" fontId="36" fillId="0" borderId="60" xfId="0" applyFont="1" applyBorder="1" applyAlignment="1" applyProtection="1">
      <alignment horizontal="center" vertical="center" textRotation="90" wrapText="1"/>
      <protection locked="0"/>
    </xf>
    <xf numFmtId="0" fontId="36" fillId="0" borderId="64" xfId="0" applyFont="1" applyBorder="1" applyAlignment="1" applyProtection="1">
      <alignment horizontal="center" vertical="center" wrapText="1"/>
    </xf>
    <xf numFmtId="0" fontId="36" fillId="0" borderId="7" xfId="0" applyFont="1" applyBorder="1" applyAlignment="1" applyProtection="1">
      <alignment horizontal="center" vertical="center" wrapText="1"/>
    </xf>
    <xf numFmtId="1" fontId="19" fillId="0" borderId="67" xfId="0" applyNumberFormat="1" applyFont="1" applyBorder="1" applyAlignment="1" applyProtection="1">
      <alignment horizontal="center" vertical="center"/>
    </xf>
    <xf numFmtId="1" fontId="19" fillId="0" borderId="6" xfId="0" applyNumberFormat="1" applyFont="1" applyBorder="1" applyAlignment="1" applyProtection="1">
      <alignment horizontal="center" vertical="center"/>
    </xf>
    <xf numFmtId="1" fontId="19" fillId="0" borderId="8" xfId="0" applyNumberFormat="1" applyFont="1" applyBorder="1" applyAlignment="1" applyProtection="1">
      <alignment horizontal="center" vertical="center"/>
    </xf>
    <xf numFmtId="1" fontId="36" fillId="0" borderId="64" xfId="0" applyNumberFormat="1" applyFont="1" applyBorder="1" applyAlignment="1" applyProtection="1">
      <alignment horizontal="center" vertical="center" wrapText="1"/>
    </xf>
    <xf numFmtId="1" fontId="36" fillId="0" borderId="7" xfId="0" applyNumberFormat="1" applyFont="1" applyBorder="1" applyAlignment="1" applyProtection="1">
      <alignment horizontal="center" vertical="center" wrapText="1"/>
    </xf>
    <xf numFmtId="0" fontId="19" fillId="0" borderId="67" xfId="0" applyFont="1" applyBorder="1" applyAlignment="1" applyProtection="1">
      <alignment horizontal="center" vertical="center"/>
    </xf>
    <xf numFmtId="0" fontId="19" fillId="0" borderId="6" xfId="0" applyFont="1" applyBorder="1" applyAlignment="1" applyProtection="1">
      <alignment horizontal="center" vertical="center"/>
    </xf>
    <xf numFmtId="0" fontId="19" fillId="0" borderId="45" xfId="0" applyFont="1" applyBorder="1" applyAlignment="1" applyProtection="1">
      <alignment horizontal="justify" vertical="center" wrapText="1"/>
      <protection locked="0"/>
    </xf>
    <xf numFmtId="0" fontId="19" fillId="0" borderId="27" xfId="0" applyFont="1" applyBorder="1" applyAlignment="1" applyProtection="1">
      <alignment horizontal="justify" vertical="center" wrapText="1"/>
      <protection locked="0"/>
    </xf>
    <xf numFmtId="0" fontId="19" fillId="0" borderId="64" xfId="0" applyFont="1" applyBorder="1" applyAlignment="1" applyProtection="1">
      <alignment horizontal="center" vertical="center" wrapText="1"/>
      <protection locked="0"/>
    </xf>
    <xf numFmtId="0" fontId="19" fillId="0" borderId="64" xfId="0" applyFont="1" applyBorder="1" applyAlignment="1" applyProtection="1">
      <alignment horizontal="justify" vertical="center" wrapText="1"/>
      <protection locked="0"/>
    </xf>
    <xf numFmtId="0" fontId="19" fillId="0" borderId="2" xfId="0" applyFont="1" applyBorder="1" applyAlignment="1" applyProtection="1">
      <alignment horizontal="justify" vertical="center" wrapText="1"/>
      <protection locked="0"/>
    </xf>
    <xf numFmtId="0" fontId="19" fillId="0" borderId="68" xfId="0" applyFont="1" applyBorder="1" applyAlignment="1" applyProtection="1">
      <alignment horizontal="justify" vertical="center" wrapText="1"/>
      <protection locked="0"/>
    </xf>
    <xf numFmtId="0" fontId="19" fillId="0" borderId="29" xfId="0" applyFont="1" applyBorder="1" applyAlignment="1" applyProtection="1">
      <alignment horizontal="justify" vertical="center" wrapText="1"/>
      <protection locked="0"/>
    </xf>
    <xf numFmtId="14" fontId="19" fillId="0" borderId="45" xfId="0" applyNumberFormat="1" applyFont="1" applyBorder="1" applyAlignment="1" applyProtection="1">
      <alignment horizontal="right" vertical="center" wrapText="1"/>
      <protection locked="0"/>
    </xf>
    <xf numFmtId="0" fontId="19" fillId="0" borderId="27" xfId="0" applyFont="1" applyBorder="1" applyAlignment="1" applyProtection="1">
      <alignment horizontal="right" vertical="center"/>
      <protection locked="0"/>
    </xf>
    <xf numFmtId="0" fontId="19" fillId="0" borderId="2" xfId="0" applyFont="1" applyBorder="1" applyAlignment="1" applyProtection="1">
      <alignment horizontal="justify" vertical="center"/>
      <protection locked="0"/>
    </xf>
    <xf numFmtId="0" fontId="19" fillId="0" borderId="64" xfId="0" applyFont="1" applyBorder="1" applyAlignment="1" applyProtection="1">
      <alignment horizontal="justify" vertical="center"/>
      <protection locked="0"/>
    </xf>
    <xf numFmtId="0" fontId="19" fillId="0" borderId="68" xfId="0" applyFont="1" applyBorder="1" applyAlignment="1" applyProtection="1">
      <alignment horizontal="right" vertical="center" wrapText="1"/>
      <protection locked="0"/>
    </xf>
    <xf numFmtId="0" fontId="19" fillId="0" borderId="29" xfId="0" applyFont="1" applyBorder="1" applyAlignment="1" applyProtection="1">
      <alignment horizontal="right" vertical="center" wrapText="1"/>
      <protection locked="0"/>
    </xf>
    <xf numFmtId="0" fontId="35" fillId="0" borderId="69" xfId="0" applyFont="1" applyBorder="1" applyAlignment="1" applyProtection="1">
      <alignment horizontal="justify" vertical="center" wrapText="1"/>
      <protection locked="0"/>
    </xf>
    <xf numFmtId="0" fontId="35" fillId="0" borderId="51" xfId="0" applyFont="1" applyBorder="1" applyAlignment="1" applyProtection="1">
      <alignment horizontal="center" vertical="center" wrapText="1"/>
      <protection locked="0"/>
    </xf>
    <xf numFmtId="0" fontId="19" fillId="0" borderId="52" xfId="0" applyFont="1" applyBorder="1" applyAlignment="1" applyProtection="1">
      <alignment horizontal="justify" vertical="center"/>
      <protection locked="0"/>
    </xf>
    <xf numFmtId="0" fontId="19" fillId="0" borderId="52" xfId="0" applyFont="1" applyBorder="1" applyAlignment="1" applyProtection="1">
      <alignment horizontal="justify" vertical="center" wrapText="1"/>
      <protection locked="0"/>
    </xf>
    <xf numFmtId="0" fontId="19" fillId="0" borderId="21" xfId="0" applyFont="1" applyBorder="1" applyAlignment="1" applyProtection="1">
      <alignment horizontal="justify" vertical="center" wrapText="1"/>
      <protection locked="0"/>
    </xf>
    <xf numFmtId="0" fontId="19" fillId="0" borderId="53" xfId="0" applyFont="1" applyBorder="1" applyAlignment="1" applyProtection="1">
      <alignment horizontal="justify" vertical="center"/>
      <protection locked="0"/>
    </xf>
    <xf numFmtId="0" fontId="19" fillId="0" borderId="52" xfId="0" applyFont="1" applyBorder="1" applyAlignment="1" applyProtection="1">
      <alignment horizontal="center" vertical="center"/>
      <protection locked="0"/>
    </xf>
    <xf numFmtId="0" fontId="19" fillId="0" borderId="54" xfId="0" applyFont="1" applyBorder="1" applyAlignment="1" applyProtection="1">
      <alignment horizontal="center" vertical="center"/>
    </xf>
    <xf numFmtId="0" fontId="11" fillId="0" borderId="28" xfId="0" applyFont="1" applyBorder="1" applyAlignment="1" applyProtection="1">
      <alignment horizontal="center" vertical="center"/>
    </xf>
    <xf numFmtId="0" fontId="11" fillId="0" borderId="21" xfId="0" applyFont="1" applyBorder="1" applyAlignment="1" applyProtection="1">
      <alignment horizontal="center" vertical="center"/>
    </xf>
    <xf numFmtId="0" fontId="36" fillId="0" borderId="4" xfId="0" applyFont="1" applyBorder="1" applyAlignment="1" applyProtection="1">
      <alignment horizontal="justify" vertical="center" wrapText="1"/>
      <protection locked="0"/>
    </xf>
    <xf numFmtId="0" fontId="36" fillId="0" borderId="2" xfId="0" applyFont="1" applyBorder="1" applyAlignment="1" applyProtection="1">
      <alignment horizontal="justify" vertical="center" wrapText="1"/>
      <protection locked="0"/>
    </xf>
    <xf numFmtId="0" fontId="36" fillId="0" borderId="55" xfId="0" applyFont="1" applyBorder="1" applyAlignment="1" applyProtection="1">
      <alignment horizontal="justify" vertical="center" wrapText="1"/>
      <protection locked="0"/>
    </xf>
    <xf numFmtId="1" fontId="19" fillId="0" borderId="9" xfId="0" applyNumberFormat="1" applyFont="1" applyBorder="1" applyAlignment="1" applyProtection="1">
      <alignment horizontal="center" vertical="center"/>
    </xf>
    <xf numFmtId="0" fontId="19" fillId="0" borderId="9" xfId="0" applyFont="1" applyBorder="1" applyAlignment="1" applyProtection="1">
      <alignment horizontal="center" vertical="center" wrapText="1"/>
    </xf>
    <xf numFmtId="0" fontId="19" fillId="0" borderId="54" xfId="0" applyFont="1" applyBorder="1" applyAlignment="1" applyProtection="1">
      <alignment horizontal="center" vertical="center" wrapText="1"/>
    </xf>
    <xf numFmtId="0" fontId="20" fillId="2" borderId="9" xfId="0" applyFont="1" applyFill="1" applyBorder="1" applyAlignment="1" applyProtection="1">
      <alignment horizontal="center" vertical="center" wrapText="1"/>
    </xf>
    <xf numFmtId="0" fontId="20" fillId="2" borderId="54" xfId="0" applyFont="1" applyFill="1" applyBorder="1" applyAlignment="1" applyProtection="1">
      <alignment horizontal="center" vertical="center" wrapText="1"/>
    </xf>
    <xf numFmtId="0" fontId="19" fillId="0" borderId="56" xfId="0" applyFont="1" applyBorder="1" applyAlignment="1" applyProtection="1">
      <alignment horizontal="right" vertical="center"/>
      <protection locked="0"/>
    </xf>
    <xf numFmtId="0" fontId="19" fillId="0" borderId="4" xfId="0" applyFont="1" applyFill="1" applyBorder="1" applyAlignment="1" applyProtection="1">
      <alignment horizontal="justify" vertical="center"/>
      <protection locked="0"/>
    </xf>
    <xf numFmtId="0" fontId="19" fillId="0" borderId="2" xfId="0" applyFont="1" applyFill="1" applyBorder="1" applyAlignment="1" applyProtection="1">
      <alignment horizontal="justify" vertical="center"/>
      <protection locked="0"/>
    </xf>
    <xf numFmtId="0" fontId="19" fillId="0" borderId="7" xfId="0" applyFont="1" applyFill="1" applyBorder="1" applyAlignment="1" applyProtection="1">
      <alignment horizontal="justify" vertical="center"/>
      <protection locked="0"/>
    </xf>
    <xf numFmtId="0" fontId="19" fillId="0" borderId="7" xfId="0" applyFont="1" applyBorder="1" applyAlignment="1" applyProtection="1">
      <alignment horizontal="justify" vertical="center"/>
      <protection locked="0"/>
    </xf>
    <xf numFmtId="0" fontId="19" fillId="0" borderId="30" xfId="0" applyFont="1" applyBorder="1" applyAlignment="1" applyProtection="1">
      <alignment horizontal="right" vertical="center" wrapText="1"/>
      <protection locked="0"/>
    </xf>
    <xf numFmtId="0" fontId="19" fillId="0" borderId="28" xfId="0" applyFont="1" applyBorder="1" applyAlignment="1" applyProtection="1">
      <alignment horizontal="right" vertical="center" wrapText="1"/>
      <protection locked="0"/>
    </xf>
    <xf numFmtId="0" fontId="11" fillId="0" borderId="30" xfId="0" applyFont="1" applyBorder="1" applyAlignment="1" applyProtection="1">
      <alignment horizontal="center" vertical="center"/>
    </xf>
    <xf numFmtId="0" fontId="11" fillId="0" borderId="29" xfId="0" applyFont="1" applyBorder="1" applyAlignment="1" applyProtection="1">
      <alignment horizontal="center" vertical="center"/>
    </xf>
    <xf numFmtId="0" fontId="11" fillId="0" borderId="21" xfId="0" applyFont="1" applyFill="1" applyBorder="1" applyAlignment="1" applyProtection="1">
      <alignment horizontal="center" vertical="center"/>
    </xf>
    <xf numFmtId="0" fontId="11" fillId="0" borderId="53" xfId="0" applyFont="1" applyFill="1" applyBorder="1" applyAlignment="1" applyProtection="1">
      <alignment horizontal="center" vertical="center"/>
    </xf>
    <xf numFmtId="1" fontId="36" fillId="0" borderId="5" xfId="0" applyNumberFormat="1" applyFont="1" applyBorder="1" applyAlignment="1" applyProtection="1">
      <alignment horizontal="center" vertical="center"/>
    </xf>
    <xf numFmtId="1" fontId="36" fillId="0" borderId="6" xfId="0" applyNumberFormat="1" applyFont="1" applyBorder="1" applyAlignment="1" applyProtection="1">
      <alignment horizontal="center" vertical="center"/>
    </xf>
    <xf numFmtId="1" fontId="36" fillId="0" borderId="72" xfId="0" applyNumberFormat="1" applyFont="1" applyBorder="1" applyAlignment="1" applyProtection="1">
      <alignment horizontal="center" vertical="center"/>
    </xf>
    <xf numFmtId="0" fontId="19" fillId="0" borderId="72" xfId="0" applyFont="1" applyBorder="1" applyAlignment="1" applyProtection="1">
      <alignment horizontal="center" vertical="center"/>
    </xf>
    <xf numFmtId="0" fontId="19" fillId="0" borderId="33" xfId="0" applyFont="1" applyBorder="1" applyAlignment="1" applyProtection="1">
      <alignment horizontal="justify" vertical="center" wrapText="1"/>
      <protection locked="0"/>
    </xf>
    <xf numFmtId="0" fontId="19" fillId="0" borderId="57" xfId="0" applyFont="1" applyBorder="1" applyAlignment="1" applyProtection="1">
      <alignment horizontal="justify" vertical="center" wrapText="1"/>
      <protection locked="0"/>
    </xf>
    <xf numFmtId="0" fontId="19" fillId="0" borderId="55" xfId="0" applyFont="1" applyBorder="1" applyAlignment="1" applyProtection="1">
      <alignment horizontal="center" vertical="center"/>
      <protection locked="0"/>
    </xf>
    <xf numFmtId="0" fontId="19" fillId="0" borderId="4" xfId="0" applyFont="1" applyBorder="1" applyAlignment="1" applyProtection="1">
      <alignment horizontal="justify" vertical="center" wrapText="1"/>
      <protection locked="0"/>
    </xf>
    <xf numFmtId="0" fontId="19" fillId="0" borderId="30" xfId="0" applyFont="1" applyBorder="1" applyAlignment="1" applyProtection="1">
      <alignment horizontal="justify" vertical="center" wrapText="1"/>
      <protection locked="0"/>
    </xf>
    <xf numFmtId="0" fontId="19" fillId="0" borderId="28" xfId="0" applyFont="1" applyBorder="1" applyAlignment="1" applyProtection="1">
      <alignment horizontal="justify" vertical="center" wrapText="1"/>
      <protection locked="0"/>
    </xf>
    <xf numFmtId="0" fontId="25" fillId="0" borderId="3" xfId="0" applyFont="1" applyBorder="1" applyAlignment="1">
      <alignment horizontal="left" vertical="top" wrapText="1"/>
    </xf>
    <xf numFmtId="0" fontId="25" fillId="0" borderId="26" xfId="0" applyFont="1" applyBorder="1" applyAlignment="1">
      <alignment horizontal="left" vertical="top" wrapText="1"/>
    </xf>
    <xf numFmtId="0" fontId="22" fillId="0" borderId="25" xfId="0" applyFont="1" applyBorder="1" applyAlignment="1">
      <alignment horizontal="center" vertical="center" wrapText="1"/>
    </xf>
    <xf numFmtId="0" fontId="22" fillId="0" borderId="24" xfId="0" applyFont="1" applyBorder="1" applyAlignment="1">
      <alignment horizontal="center" vertical="center" wrapText="1"/>
    </xf>
    <xf numFmtId="0" fontId="25" fillId="0" borderId="3" xfId="0" applyFont="1" applyBorder="1" applyAlignment="1">
      <alignment horizontal="left" vertical="top"/>
    </xf>
    <xf numFmtId="0" fontId="25" fillId="0" borderId="26" xfId="0" applyFont="1" applyBorder="1" applyAlignment="1">
      <alignment horizontal="left" vertical="top"/>
    </xf>
    <xf numFmtId="0" fontId="25" fillId="0" borderId="1" xfId="0" applyFont="1" applyBorder="1" applyAlignment="1">
      <alignment horizontal="left" vertical="top" wrapText="1"/>
    </xf>
    <xf numFmtId="0" fontId="25" fillId="0" borderId="1" xfId="0" applyFont="1" applyBorder="1" applyAlignment="1">
      <alignment horizontal="left" wrapText="1"/>
    </xf>
    <xf numFmtId="0" fontId="25" fillId="0" borderId="21" xfId="0" applyFont="1" applyBorder="1" applyAlignment="1">
      <alignment horizontal="left" wrapText="1"/>
    </xf>
    <xf numFmtId="0" fontId="25" fillId="0" borderId="21" xfId="0" applyFont="1" applyBorder="1" applyAlignment="1">
      <alignment horizontal="left" vertical="top" wrapText="1"/>
    </xf>
    <xf numFmtId="0" fontId="26" fillId="0" borderId="37" xfId="0" applyFont="1" applyBorder="1" applyAlignment="1">
      <alignment horizontal="center" wrapText="1"/>
    </xf>
    <xf numFmtId="0" fontId="26" fillId="0" borderId="36" xfId="0" applyFont="1" applyBorder="1" applyAlignment="1">
      <alignment horizontal="center" wrapText="1"/>
    </xf>
    <xf numFmtId="0" fontId="27" fillId="0" borderId="35" xfId="0" applyFont="1" applyBorder="1" applyAlignment="1">
      <alignment horizontal="center" wrapText="1"/>
    </xf>
    <xf numFmtId="0" fontId="26" fillId="0" borderId="34"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6" xfId="0" applyFont="1" applyBorder="1" applyAlignment="1">
      <alignment horizontal="center" vertical="center" wrapText="1"/>
    </xf>
    <xf numFmtId="0" fontId="22" fillId="0" borderId="25" xfId="0" applyFont="1" applyBorder="1" applyAlignment="1">
      <alignment horizontal="left" vertical="center" wrapText="1"/>
    </xf>
    <xf numFmtId="0" fontId="22" fillId="0" borderId="23" xfId="0" applyFont="1" applyBorder="1" applyAlignment="1">
      <alignment horizontal="left" vertical="center" wrapText="1"/>
    </xf>
    <xf numFmtId="0" fontId="25" fillId="0" borderId="4" xfId="0" applyFont="1" applyBorder="1" applyAlignment="1">
      <alignment horizontal="left" vertical="top" wrapText="1"/>
    </xf>
    <xf numFmtId="0" fontId="25" fillId="0" borderId="32" xfId="0" applyFont="1" applyBorder="1" applyAlignment="1">
      <alignment horizontal="left" vertical="top" wrapText="1"/>
    </xf>
    <xf numFmtId="0" fontId="25" fillId="0" borderId="7" xfId="0" applyFont="1" applyBorder="1" applyAlignment="1">
      <alignment horizontal="left" vertical="top" wrapText="1"/>
    </xf>
    <xf numFmtId="0" fontId="25" fillId="0" borderId="31" xfId="0" applyFont="1" applyBorder="1" applyAlignment="1">
      <alignment horizontal="left" vertical="top" wrapText="1"/>
    </xf>
    <xf numFmtId="0" fontId="25" fillId="0" borderId="30" xfId="0" applyFont="1" applyBorder="1" applyAlignment="1">
      <alignment horizontal="left" vertical="top" wrapText="1"/>
    </xf>
    <xf numFmtId="0" fontId="25" fillId="0" borderId="29" xfId="0" applyFont="1" applyBorder="1" applyAlignment="1">
      <alignment horizontal="left" vertical="top" wrapText="1"/>
    </xf>
    <xf numFmtId="0" fontId="25" fillId="0" borderId="28" xfId="0" applyFont="1" applyBorder="1" applyAlignment="1">
      <alignment horizontal="left" vertical="top"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0"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left" vertical="center" wrapText="1"/>
    </xf>
    <xf numFmtId="0" fontId="28" fillId="5" borderId="13" xfId="0" applyFont="1" applyFill="1" applyBorder="1" applyAlignment="1">
      <alignment horizontal="justify" vertical="top" wrapText="1"/>
    </xf>
    <xf numFmtId="0" fontId="23" fillId="4" borderId="38" xfId="0" applyFont="1" applyFill="1" applyBorder="1" applyAlignment="1">
      <alignment horizontal="left"/>
    </xf>
    <xf numFmtId="0" fontId="23" fillId="4" borderId="39" xfId="0" applyFont="1" applyFill="1" applyBorder="1" applyAlignment="1">
      <alignment horizontal="left"/>
    </xf>
    <xf numFmtId="0" fontId="23" fillId="4" borderId="40" xfId="0" applyFont="1" applyFill="1" applyBorder="1" applyAlignment="1">
      <alignment horizontal="left"/>
    </xf>
    <xf numFmtId="0" fontId="23" fillId="4" borderId="57" xfId="0" applyFont="1" applyFill="1" applyBorder="1" applyAlignment="1">
      <alignment horizontal="left"/>
    </xf>
    <xf numFmtId="0" fontId="23" fillId="4" borderId="54" xfId="0" applyFont="1" applyFill="1" applyBorder="1" applyAlignment="1">
      <alignment horizontal="left"/>
    </xf>
    <xf numFmtId="0" fontId="23" fillId="4" borderId="42" xfId="0" applyFont="1" applyFill="1" applyBorder="1" applyAlignment="1">
      <alignment horizontal="left"/>
    </xf>
    <xf numFmtId="0" fontId="22" fillId="5" borderId="38" xfId="0" applyFont="1" applyFill="1" applyBorder="1" applyAlignment="1">
      <alignment horizontal="center" vertical="center" wrapText="1"/>
    </xf>
    <xf numFmtId="0" fontId="22" fillId="5" borderId="39" xfId="0" applyFont="1" applyFill="1" applyBorder="1" applyAlignment="1">
      <alignment horizontal="center" vertical="center" wrapText="1"/>
    </xf>
    <xf numFmtId="0" fontId="22" fillId="5" borderId="40" xfId="0" applyFont="1" applyFill="1" applyBorder="1" applyAlignment="1">
      <alignment horizontal="center" vertical="center" wrapText="1"/>
    </xf>
    <xf numFmtId="0" fontId="22" fillId="5" borderId="44" xfId="0" applyFont="1" applyFill="1" applyBorder="1" applyAlignment="1">
      <alignment horizontal="justify" vertical="center" wrapText="1"/>
    </xf>
    <xf numFmtId="0" fontId="22" fillId="5" borderId="41" xfId="0" applyFont="1" applyFill="1" applyBorder="1" applyAlignment="1">
      <alignment horizontal="justify" vertical="center" wrapText="1"/>
    </xf>
    <xf numFmtId="0" fontId="22" fillId="5" borderId="38" xfId="0" applyFont="1" applyFill="1" applyBorder="1" applyAlignment="1">
      <alignment horizontal="justify" vertical="center" wrapText="1"/>
    </xf>
    <xf numFmtId="0" fontId="22" fillId="5" borderId="40" xfId="0" applyFont="1" applyFill="1" applyBorder="1" applyAlignment="1">
      <alignment horizontal="justify" vertical="center" wrapText="1"/>
    </xf>
    <xf numFmtId="0" fontId="22" fillId="5" borderId="45" xfId="0" applyFont="1" applyFill="1" applyBorder="1" applyAlignment="1">
      <alignment horizontal="justify" vertical="center" wrapText="1"/>
    </xf>
    <xf numFmtId="0" fontId="22" fillId="5" borderId="46" xfId="0" applyFont="1" applyFill="1" applyBorder="1" applyAlignment="1">
      <alignment horizontal="justify" vertical="center" wrapText="1"/>
    </xf>
    <xf numFmtId="0" fontId="22" fillId="5" borderId="47" xfId="0" applyFont="1" applyFill="1" applyBorder="1" applyAlignment="1">
      <alignment horizontal="justify" vertical="center" wrapText="1"/>
    </xf>
    <xf numFmtId="0" fontId="28" fillId="5" borderId="1" xfId="0" applyFont="1" applyFill="1" applyBorder="1" applyAlignment="1">
      <alignment horizontal="left" vertical="center" wrapText="1"/>
    </xf>
    <xf numFmtId="0" fontId="28" fillId="5" borderId="1" xfId="0" applyFont="1" applyFill="1" applyBorder="1" applyAlignment="1">
      <alignment horizontal="justify" vertical="top" wrapText="1"/>
    </xf>
    <xf numFmtId="0" fontId="0" fillId="0" borderId="1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46" fillId="0" borderId="4" xfId="0" applyFont="1" applyBorder="1" applyAlignment="1" applyProtection="1">
      <alignment horizontal="center" vertical="center" wrapText="1"/>
      <protection locked="0"/>
    </xf>
    <xf numFmtId="49" fontId="0" fillId="0" borderId="13" xfId="0" applyNumberFormat="1" applyBorder="1" applyAlignment="1" applyProtection="1">
      <alignment horizontal="center" vertical="center" wrapText="1"/>
      <protection locked="0"/>
    </xf>
    <xf numFmtId="14" fontId="0" fillId="0" borderId="33" xfId="0" applyNumberForma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46" fillId="0" borderId="2" xfId="0" applyFont="1" applyBorder="1" applyAlignment="1" applyProtection="1">
      <alignment horizontal="center" vertical="center"/>
      <protection locked="0"/>
    </xf>
    <xf numFmtId="49" fontId="0" fillId="0" borderId="12" xfId="0" applyNumberFormat="1"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2" fillId="0" borderId="10"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0" fontId="25" fillId="0" borderId="60" xfId="0" applyFont="1" applyBorder="1" applyAlignment="1" applyProtection="1">
      <alignment horizontal="justify" vertical="center" wrapText="1"/>
      <protection locked="0"/>
    </xf>
    <xf numFmtId="0" fontId="25" fillId="0" borderId="49" xfId="0" applyFont="1" applyBorder="1" applyAlignment="1" applyProtection="1">
      <alignment horizontal="justify" vertical="center" wrapText="1"/>
      <protection locked="0"/>
    </xf>
    <xf numFmtId="0" fontId="25" fillId="0" borderId="50" xfId="0" applyFont="1" applyBorder="1" applyAlignment="1" applyProtection="1">
      <alignment horizontal="justify" vertical="center" wrapText="1"/>
      <protection locked="0"/>
    </xf>
    <xf numFmtId="0" fontId="9" fillId="0" borderId="48" xfId="0" applyFont="1" applyFill="1" applyBorder="1" applyAlignment="1" applyProtection="1">
      <alignment horizontal="center" vertical="center" wrapText="1"/>
      <protection locked="0"/>
    </xf>
    <xf numFmtId="0" fontId="15" fillId="0" borderId="49" xfId="0" applyFont="1" applyBorder="1" applyAlignment="1" applyProtection="1">
      <alignment horizontal="center" vertical="center"/>
      <protection locked="0"/>
    </xf>
    <xf numFmtId="0" fontId="9" fillId="0" borderId="49" xfId="0" applyFont="1" applyBorder="1" applyAlignment="1" applyProtection="1">
      <alignment horizontal="center" vertical="center" wrapText="1"/>
      <protection locked="0"/>
    </xf>
    <xf numFmtId="0" fontId="0" fillId="0" borderId="46" xfId="0" applyBorder="1" applyAlignment="1" applyProtection="1">
      <alignment horizontal="center" vertical="center"/>
    </xf>
    <xf numFmtId="0" fontId="47" fillId="0" borderId="64" xfId="0" applyFont="1" applyBorder="1" applyAlignment="1" applyProtection="1">
      <alignment horizontal="justify" vertical="center" wrapText="1"/>
      <protection locked="0"/>
    </xf>
    <xf numFmtId="0" fontId="0" fillId="0" borderId="65" xfId="0" applyFont="1" applyBorder="1" applyAlignment="1" applyProtection="1">
      <alignment horizontal="justify" vertical="center" wrapText="1"/>
    </xf>
    <xf numFmtId="0" fontId="2" fillId="0" borderId="66" xfId="0" applyFont="1" applyBorder="1" applyAlignment="1" applyProtection="1">
      <alignment horizontal="center" vertical="center" wrapText="1"/>
      <protection locked="0"/>
    </xf>
    <xf numFmtId="1" fontId="0" fillId="0" borderId="46" xfId="0" applyNumberFormat="1" applyBorder="1" applyAlignment="1" applyProtection="1">
      <alignment horizontal="center" vertical="center"/>
    </xf>
    <xf numFmtId="1" fontId="0" fillId="0" borderId="46" xfId="0" applyNumberFormat="1" applyBorder="1" applyAlignment="1" applyProtection="1">
      <alignment horizontal="center" vertical="center"/>
    </xf>
    <xf numFmtId="0" fontId="0" fillId="0" borderId="46" xfId="0" applyBorder="1" applyAlignment="1" applyProtection="1">
      <alignment horizontal="center" vertical="center" wrapText="1"/>
    </xf>
    <xf numFmtId="0" fontId="1" fillId="2" borderId="46" xfId="0" applyFont="1" applyFill="1" applyBorder="1" applyAlignment="1" applyProtection="1">
      <alignment horizontal="center" vertical="center" wrapText="1"/>
    </xf>
    <xf numFmtId="0" fontId="9" fillId="0" borderId="60" xfId="0" applyFont="1" applyBorder="1" applyAlignment="1" applyProtection="1">
      <alignment horizontal="center" vertical="center" textRotation="90" wrapText="1"/>
      <protection locked="0"/>
    </xf>
    <xf numFmtId="0" fontId="9" fillId="0" borderId="64" xfId="0" applyFont="1" applyBorder="1" applyAlignment="1" applyProtection="1">
      <alignment horizontal="center" vertical="center" wrapText="1"/>
    </xf>
    <xf numFmtId="1" fontId="0" fillId="0" borderId="67" xfId="0" applyNumberFormat="1" applyFont="1" applyBorder="1" applyAlignment="1" applyProtection="1">
      <alignment horizontal="center" vertical="center"/>
    </xf>
    <xf numFmtId="1" fontId="9" fillId="0" borderId="64" xfId="0" applyNumberFormat="1" applyFont="1" applyBorder="1" applyAlignment="1" applyProtection="1">
      <alignment horizontal="center" vertical="center" wrapText="1"/>
    </xf>
    <xf numFmtId="0" fontId="0" fillId="0" borderId="67" xfId="0" applyBorder="1" applyAlignment="1" applyProtection="1">
      <alignment horizontal="center" vertical="center"/>
    </xf>
    <xf numFmtId="0" fontId="14" fillId="0" borderId="50" xfId="0" applyFont="1" applyBorder="1" applyAlignment="1" applyProtection="1">
      <alignment horizontal="center" vertical="center"/>
    </xf>
    <xf numFmtId="0" fontId="25" fillId="0" borderId="45" xfId="0" applyFont="1" applyBorder="1" applyAlignment="1" applyProtection="1">
      <alignment horizontal="justify" vertical="center" wrapText="1"/>
      <protection locked="0"/>
    </xf>
    <xf numFmtId="0" fontId="48" fillId="0" borderId="60" xfId="0" applyFont="1" applyBorder="1" applyAlignment="1" applyProtection="1">
      <alignment horizontal="center" vertical="center" wrapText="1"/>
      <protection locked="0"/>
    </xf>
    <xf numFmtId="0" fontId="25" fillId="0" borderId="64" xfId="0" applyFont="1" applyBorder="1" applyAlignment="1" applyProtection="1">
      <alignment horizontal="justify" vertical="center" wrapText="1"/>
      <protection locked="0"/>
    </xf>
    <xf numFmtId="0" fontId="0" fillId="0" borderId="45" xfId="0" applyBorder="1" applyAlignment="1" applyProtection="1">
      <alignment horizontal="center" vertical="center" wrapText="1"/>
      <protection locked="0"/>
    </xf>
    <xf numFmtId="0" fontId="0" fillId="0" borderId="64" xfId="0" applyBorder="1" applyAlignment="1" applyProtection="1">
      <alignment horizontal="justify" vertical="center" wrapText="1"/>
      <protection locked="0"/>
    </xf>
    <xf numFmtId="0" fontId="25" fillId="0" borderId="68" xfId="0" applyFont="1" applyBorder="1" applyAlignment="1" applyProtection="1">
      <alignment horizontal="center" vertical="center" wrapText="1"/>
      <protection locked="0"/>
    </xf>
    <xf numFmtId="0" fontId="47" fillId="0" borderId="2" xfId="0" applyFont="1" applyBorder="1" applyAlignment="1" applyProtection="1">
      <alignment horizontal="justify" vertical="center"/>
      <protection locked="0"/>
    </xf>
    <xf numFmtId="0" fontId="48" fillId="0" borderId="12" xfId="0" applyFont="1" applyBorder="1" applyAlignment="1" applyProtection="1">
      <alignment horizontal="center" vertical="center" wrapText="1"/>
      <protection locked="0"/>
    </xf>
    <xf numFmtId="0" fontId="25" fillId="0" borderId="28" xfId="0" applyFont="1" applyBorder="1" applyAlignment="1" applyProtection="1">
      <alignment horizontal="center" vertical="center" wrapText="1"/>
      <protection locked="0"/>
    </xf>
    <xf numFmtId="0" fontId="47" fillId="0" borderId="4" xfId="0" applyFont="1" applyBorder="1" applyAlignment="1" applyProtection="1">
      <alignment horizontal="justify" vertical="center" wrapText="1"/>
      <protection locked="0"/>
    </xf>
    <xf numFmtId="0" fontId="48" fillId="0" borderId="13" xfId="0" applyFont="1" applyBorder="1" applyAlignment="1" applyProtection="1">
      <alignment horizontal="center" vertical="center" wrapText="1"/>
      <protection locked="0"/>
    </xf>
    <xf numFmtId="0" fontId="47" fillId="0" borderId="2" xfId="0" applyFont="1" applyBorder="1" applyAlignment="1" applyProtection="1">
      <alignment horizontal="justify" vertical="center" wrapText="1"/>
      <protection locked="0"/>
    </xf>
    <xf numFmtId="0" fontId="47" fillId="0" borderId="55" xfId="0" applyFont="1" applyBorder="1" applyAlignment="1" applyProtection="1">
      <alignment horizontal="justify" vertical="center" wrapText="1"/>
      <protection locked="0"/>
    </xf>
    <xf numFmtId="0" fontId="48" fillId="0" borderId="51" xfId="0" applyFont="1"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55" xfId="0" applyBorder="1" applyAlignment="1" applyProtection="1">
      <alignment horizontal="justify" vertical="center" wrapText="1"/>
      <protection locked="0"/>
    </xf>
    <xf numFmtId="0" fontId="25" fillId="0" borderId="51" xfId="0" applyFont="1" applyBorder="1" applyAlignment="1" applyProtection="1">
      <alignment horizontal="center" vertical="center" wrapText="1"/>
      <protection locked="0"/>
    </xf>
    <xf numFmtId="0" fontId="21" fillId="0" borderId="75" xfId="0" applyFont="1" applyBorder="1" applyAlignment="1" applyProtection="1">
      <alignment horizontal="justify" vertical="center" wrapText="1"/>
      <protection locked="0"/>
    </xf>
    <xf numFmtId="0" fontId="12" fillId="0" borderId="12"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51" xfId="0" applyFont="1" applyFill="1" applyBorder="1" applyAlignment="1" applyProtection="1">
      <alignment horizontal="center" vertical="center"/>
    </xf>
    <xf numFmtId="0" fontId="25" fillId="0" borderId="22" xfId="0" applyFont="1" applyBorder="1" applyAlignment="1" applyProtection="1">
      <alignment horizontal="justify" vertical="center" wrapText="1"/>
      <protection locked="0"/>
    </xf>
    <xf numFmtId="0" fontId="24" fillId="0" borderId="1" xfId="0" applyFont="1" applyBorder="1" applyAlignment="1" applyProtection="1">
      <alignment horizontal="center" vertical="center" wrapText="1"/>
      <protection locked="0"/>
    </xf>
    <xf numFmtId="0" fontId="41" fillId="0" borderId="1" xfId="0" applyFont="1" applyBorder="1" applyAlignment="1" applyProtection="1">
      <alignment horizontal="center" vertical="center" wrapText="1"/>
    </xf>
    <xf numFmtId="0" fontId="24" fillId="0" borderId="1" xfId="0" applyFont="1" applyBorder="1" applyAlignment="1" applyProtection="1">
      <alignment horizontal="justify" vertical="center" wrapText="1"/>
      <protection locked="0"/>
    </xf>
    <xf numFmtId="1" fontId="23" fillId="0" borderId="9" xfId="0" applyNumberFormat="1" applyFont="1" applyBorder="1" applyAlignment="1" applyProtection="1">
      <alignment horizontal="center" vertical="center" wrapText="1"/>
    </xf>
    <xf numFmtId="1" fontId="23" fillId="0" borderId="9" xfId="0" applyNumberFormat="1" applyFont="1" applyBorder="1" applyAlignment="1" applyProtection="1">
      <alignment horizontal="center" vertical="center" wrapText="1"/>
    </xf>
    <xf numFmtId="1" fontId="23" fillId="0" borderId="5" xfId="0" applyNumberFormat="1" applyFont="1" applyBorder="1" applyAlignment="1" applyProtection="1">
      <alignment horizontal="center" vertical="center" wrapText="1"/>
    </xf>
    <xf numFmtId="0" fontId="23" fillId="0" borderId="6" xfId="0" applyFont="1" applyBorder="1" applyAlignment="1" applyProtection="1">
      <alignment horizontal="center" vertical="center" wrapText="1"/>
    </xf>
    <xf numFmtId="14" fontId="25" fillId="0" borderId="1" xfId="0" applyNumberFormat="1" applyFont="1" applyBorder="1" applyAlignment="1" applyProtection="1">
      <alignment horizontal="center" vertical="center" wrapText="1"/>
      <protection locked="0"/>
    </xf>
    <xf numFmtId="1" fontId="23" fillId="0" borderId="0" xfId="0" applyNumberFormat="1" applyFont="1" applyBorder="1" applyAlignment="1" applyProtection="1">
      <alignment horizontal="center" vertical="center" wrapText="1"/>
    </xf>
    <xf numFmtId="1" fontId="23" fillId="0" borderId="6" xfId="0" applyNumberFormat="1" applyFont="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25" fillId="0" borderId="69" xfId="0" applyFont="1" applyBorder="1" applyAlignment="1" applyProtection="1">
      <alignment horizontal="justify" vertical="center" wrapText="1"/>
      <protection locked="0"/>
    </xf>
    <xf numFmtId="0" fontId="25" fillId="0" borderId="52" xfId="0" applyFont="1" applyBorder="1" applyAlignment="1" applyProtection="1">
      <alignment horizontal="center" vertical="center" wrapText="1"/>
      <protection locked="0"/>
    </xf>
    <xf numFmtId="0" fontId="24" fillId="0" borderId="52" xfId="0" applyFont="1" applyBorder="1" applyAlignment="1" applyProtection="1">
      <alignment horizontal="center" vertical="center" wrapText="1"/>
      <protection locked="0"/>
    </xf>
    <xf numFmtId="0" fontId="11" fillId="0" borderId="52" xfId="0" applyFont="1" applyFill="1" applyBorder="1" applyAlignment="1" applyProtection="1">
      <alignment horizontal="center" vertical="center" wrapText="1"/>
    </xf>
    <xf numFmtId="0" fontId="24" fillId="0" borderId="52" xfId="0" applyFont="1" applyBorder="1" applyAlignment="1" applyProtection="1">
      <alignment horizontal="justify" vertical="center" wrapText="1"/>
      <protection locked="0"/>
    </xf>
    <xf numFmtId="1" fontId="23" fillId="0" borderId="54" xfId="0" applyNumberFormat="1" applyFont="1" applyBorder="1" applyAlignment="1" applyProtection="1">
      <alignment horizontal="center" vertical="center" wrapText="1"/>
    </xf>
    <xf numFmtId="1" fontId="23" fillId="0" borderId="72" xfId="0" applyNumberFormat="1" applyFont="1" applyBorder="1" applyAlignment="1" applyProtection="1">
      <alignment horizontal="center" vertical="center" wrapText="1"/>
    </xf>
    <xf numFmtId="0" fontId="23" fillId="0" borderId="72" xfId="0" applyFont="1" applyBorder="1" applyAlignment="1" applyProtection="1">
      <alignment horizontal="center" vertical="center" wrapText="1"/>
    </xf>
    <xf numFmtId="0" fontId="25" fillId="0" borderId="53" xfId="0" applyFont="1" applyBorder="1" applyAlignment="1" applyProtection="1">
      <alignment horizontal="justify" vertical="center" wrapText="1"/>
      <protection locked="0"/>
    </xf>
    <xf numFmtId="0" fontId="41" fillId="0" borderId="13"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30" fillId="0" borderId="5" xfId="0" applyFont="1" applyBorder="1" applyAlignment="1" applyProtection="1">
      <alignment horizontal="center" vertical="center" wrapText="1"/>
      <protection locked="0"/>
    </xf>
    <xf numFmtId="0" fontId="5" fillId="0" borderId="13"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0" fillId="3" borderId="12" xfId="0" applyFill="1" applyBorder="1" applyAlignment="1" applyProtection="1">
      <alignment horizontal="center" vertical="center" wrapText="1"/>
    </xf>
    <xf numFmtId="0" fontId="0" fillId="0" borderId="4" xfId="0" applyBorder="1" applyAlignment="1" applyProtection="1">
      <alignment horizontal="center" vertical="center"/>
      <protection locked="0"/>
    </xf>
    <xf numFmtId="9" fontId="0" fillId="0" borderId="30" xfId="0" applyNumberFormat="1" applyBorder="1" applyAlignment="1" applyProtection="1">
      <alignment horizontal="center" vertical="center" wrapText="1"/>
      <protection locked="0"/>
    </xf>
    <xf numFmtId="0" fontId="30" fillId="0" borderId="6" xfId="0" applyFont="1" applyBorder="1" applyAlignment="1" applyProtection="1">
      <alignment horizontal="center" vertical="center" wrapText="1"/>
      <protection locked="0"/>
    </xf>
    <xf numFmtId="0" fontId="5" fillId="0" borderId="12" xfId="0" applyFont="1"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0" fontId="15" fillId="0" borderId="12" xfId="0" applyFont="1" applyBorder="1" applyAlignment="1" applyProtection="1">
      <alignment horizontal="center" vertical="center" wrapText="1"/>
      <protection locked="0"/>
    </xf>
    <xf numFmtId="0" fontId="5" fillId="0" borderId="10" xfId="0" applyFont="1" applyBorder="1" applyAlignment="1" applyProtection="1">
      <alignment horizontal="left" vertical="center" wrapText="1"/>
      <protection locked="0"/>
    </xf>
    <xf numFmtId="0" fontId="0" fillId="0" borderId="13" xfId="0" applyFont="1" applyBorder="1" applyAlignment="1" applyProtection="1">
      <alignment horizontal="left" vertical="center"/>
      <protection locked="0"/>
    </xf>
    <xf numFmtId="0" fontId="15" fillId="0" borderId="13"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protection locked="0"/>
    </xf>
    <xf numFmtId="0" fontId="15" fillId="0" borderId="10" xfId="0" applyFont="1" applyBorder="1" applyAlignment="1" applyProtection="1">
      <alignment horizontal="center" vertical="center" wrapText="1"/>
      <protection locked="0"/>
    </xf>
    <xf numFmtId="0" fontId="0" fillId="3" borderId="10" xfId="0" applyFill="1" applyBorder="1" applyAlignment="1" applyProtection="1">
      <alignment horizontal="center" vertical="center" wrapText="1"/>
    </xf>
    <xf numFmtId="0" fontId="15" fillId="0" borderId="4" xfId="0" applyFont="1" applyBorder="1" applyAlignment="1" applyProtection="1">
      <alignment horizontal="center" vertical="center" wrapText="1"/>
      <protection locked="0"/>
    </xf>
    <xf numFmtId="9" fontId="0" fillId="0" borderId="13" xfId="0" applyNumberFormat="1" applyBorder="1" applyAlignment="1" applyProtection="1">
      <alignment horizontal="center" vertical="center" wrapText="1"/>
      <protection locked="0"/>
    </xf>
    <xf numFmtId="0" fontId="45" fillId="0" borderId="2" xfId="0" applyFont="1" applyBorder="1" applyAlignment="1" applyProtection="1">
      <alignment horizontal="left" vertical="center" wrapText="1"/>
      <protection locked="0"/>
    </xf>
    <xf numFmtId="0" fontId="45" fillId="0" borderId="2" xfId="0" applyFont="1" applyBorder="1" applyAlignment="1" applyProtection="1">
      <alignment horizontal="center" vertical="center" wrapText="1"/>
      <protection locked="0"/>
    </xf>
    <xf numFmtId="0" fontId="0" fillId="3" borderId="13" xfId="0"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3" borderId="4" xfId="0" applyFill="1" applyBorder="1" applyAlignment="1" applyProtection="1">
      <alignment horizontal="center" vertical="center" wrapText="1"/>
      <protection locked="0"/>
    </xf>
    <xf numFmtId="0" fontId="0" fillId="3" borderId="12" xfId="0" applyFill="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15" fillId="0" borderId="2" xfId="0" applyFont="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3" borderId="10" xfId="0" applyFill="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2" fillId="0" borderId="19" xfId="0" applyFont="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30" fillId="0" borderId="72" xfId="0" applyFont="1" applyBorder="1" applyAlignment="1" applyProtection="1">
      <alignment horizontal="center" vertical="center" wrapText="1"/>
      <protection locked="0"/>
    </xf>
    <xf numFmtId="0" fontId="15" fillId="0" borderId="10" xfId="0" applyFont="1" applyBorder="1" applyAlignment="1" applyProtection="1">
      <alignment horizontal="left" vertical="center" wrapText="1"/>
      <protection locked="0"/>
    </xf>
    <xf numFmtId="0" fontId="0" fillId="0" borderId="58" xfId="0" applyBorder="1" applyAlignment="1" applyProtection="1">
      <alignment horizontal="center" vertical="center"/>
      <protection locked="0"/>
    </xf>
  </cellXfs>
  <cellStyles count="1">
    <cellStyle name="Normal" xfId="0" builtinId="0"/>
  </cellStyles>
  <dxfs count="436">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5</xdr:row>
      <xdr:rowOff>92178</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2799798" cy="982201"/>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twoCellAnchor>
    <xdr:from>
      <xdr:col>9</xdr:col>
      <xdr:colOff>1397000</xdr:colOff>
      <xdr:row>215</xdr:row>
      <xdr:rowOff>0</xdr:rowOff>
    </xdr:from>
    <xdr:to>
      <xdr:col>9</xdr:col>
      <xdr:colOff>2968625</xdr:colOff>
      <xdr:row>215</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1436350" y="19050000"/>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216</xdr:row>
      <xdr:rowOff>1</xdr:rowOff>
    </xdr:from>
    <xdr:to>
      <xdr:col>10</xdr:col>
      <xdr:colOff>0</xdr:colOff>
      <xdr:row>216</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1468100" y="19240501"/>
          <a:ext cx="1552575"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216</xdr:row>
      <xdr:rowOff>0</xdr:rowOff>
    </xdr:from>
    <xdr:to>
      <xdr:col>9</xdr:col>
      <xdr:colOff>2968625</xdr:colOff>
      <xdr:row>216</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0388600" y="194310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217</xdr:row>
      <xdr:rowOff>1</xdr:rowOff>
    </xdr:from>
    <xdr:to>
      <xdr:col>10</xdr:col>
      <xdr:colOff>0</xdr:colOff>
      <xdr:row>217</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0391775" y="19859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381000</xdr:colOff>
      <xdr:row>7</xdr:row>
      <xdr:rowOff>942611</xdr:rowOff>
    </xdr:from>
    <xdr:ext cx="9666941" cy="1765131"/>
    <xdr:pic>
      <xdr:nvPicPr>
        <xdr:cNvPr id="2" name="Imagen 1">
          <a:extLst>
            <a:ext uri="{FF2B5EF4-FFF2-40B4-BE49-F238E27FC236}">
              <a16:creationId xmlns="" xmlns:a16="http://schemas.microsoft.com/office/drawing/2014/main" id="{3A7A5CF2-7B0A-4F8A-9E81-D907B9F06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3636"/>
          <a:ext cx="9666941" cy="17651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666749</xdr:colOff>
      <xdr:row>10</xdr:row>
      <xdr:rowOff>679425</xdr:rowOff>
    </xdr:from>
    <xdr:ext cx="8620125" cy="3775102"/>
    <xdr:pic>
      <xdr:nvPicPr>
        <xdr:cNvPr id="3" name="Imagen 2">
          <a:extLst>
            <a:ext uri="{FF2B5EF4-FFF2-40B4-BE49-F238E27FC236}">
              <a16:creationId xmlns="" xmlns:a16="http://schemas.microsoft.com/office/drawing/2014/main" id="{B8CE10DD-5338-4DCA-94EC-EF1D793D4A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9" y="2098650"/>
          <a:ext cx="8620125" cy="37751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714374</xdr:colOff>
      <xdr:row>11</xdr:row>
      <xdr:rowOff>349251</xdr:rowOff>
    </xdr:from>
    <xdr:ext cx="8437418" cy="2762250"/>
    <xdr:pic>
      <xdr:nvPicPr>
        <xdr:cNvPr id="4" name="Imagen 3">
          <a:extLst>
            <a:ext uri="{FF2B5EF4-FFF2-40B4-BE49-F238E27FC236}">
              <a16:creationId xmlns="" xmlns:a16="http://schemas.microsoft.com/office/drawing/2014/main" id="{8E30934D-DCC9-4949-AEEA-F4F6DFF90B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8374" y="2282826"/>
          <a:ext cx="8437418" cy="2762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612320</xdr:colOff>
      <xdr:row>11</xdr:row>
      <xdr:rowOff>3748868</xdr:rowOff>
    </xdr:from>
    <xdr:to>
      <xdr:col>2</xdr:col>
      <xdr:colOff>9456963</xdr:colOff>
      <xdr:row>13</xdr:row>
      <xdr:rowOff>5086678</xdr:rowOff>
    </xdr:to>
    <xdr:pic>
      <xdr:nvPicPr>
        <xdr:cNvPr id="9" name="Imagen 8">
          <a:extLst>
            <a:ext uri="{FF2B5EF4-FFF2-40B4-BE49-F238E27FC236}">
              <a16:creationId xmlns="" xmlns:a16="http://schemas.microsoft.com/office/drawing/2014/main" id="{B26D7BAC-D0AA-41E7-89D7-ED1C5C1CE4F9}"/>
            </a:ext>
          </a:extLst>
        </xdr:cNvPr>
        <xdr:cNvPicPr>
          <a:picLocks noChangeAspect="1"/>
        </xdr:cNvPicPr>
      </xdr:nvPicPr>
      <xdr:blipFill rotWithShape="1">
        <a:blip xmlns:r="http://schemas.openxmlformats.org/officeDocument/2006/relationships" r:embed="rId4"/>
        <a:srcRect l="7293" t="20108" r="63091" b="14010"/>
        <a:stretch/>
      </xdr:blipFill>
      <xdr:spPr>
        <a:xfrm>
          <a:off x="4571999" y="18743939"/>
          <a:ext cx="8844643" cy="1106691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W218"/>
  <sheetViews>
    <sheetView tabSelected="1" view="pageBreakPreview" zoomScale="62" zoomScaleNormal="62" zoomScaleSheetLayoutView="62" workbookViewId="0">
      <pane ySplit="11" topLeftCell="A204" activePane="bottomLeft" state="frozen"/>
      <selection pane="bottomLeft" activeCell="A208" sqref="A208:XFD235"/>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T1" s="19" t="s">
        <v>1</v>
      </c>
      <c r="XEU1" s="20" t="s">
        <v>2</v>
      </c>
      <c r="XEV1" s="21"/>
    </row>
    <row r="2" spans="1:34 16374:16377"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T2" s="22" t="s">
        <v>17</v>
      </c>
      <c r="XEU2" s="22">
        <v>5</v>
      </c>
      <c r="XEV2" s="23"/>
    </row>
    <row r="3" spans="1:34 16374:16377"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T3" s="22" t="s">
        <v>16</v>
      </c>
      <c r="XEU3" s="22">
        <v>4</v>
      </c>
      <c r="XEV3" s="23"/>
    </row>
    <row r="4" spans="1:34 16374:16377"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T4" s="22" t="s">
        <v>15</v>
      </c>
      <c r="XEU4" s="22">
        <v>3</v>
      </c>
      <c r="XEV4" s="23"/>
    </row>
    <row r="5" spans="1:34 16374:16377"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T5" s="22" t="s">
        <v>14</v>
      </c>
      <c r="XEU5" s="22">
        <v>2</v>
      </c>
      <c r="XEV5" s="23"/>
    </row>
    <row r="6" spans="1:34 16374:16377"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T6" s="22" t="s">
        <v>13</v>
      </c>
      <c r="XEU6" s="22">
        <v>1</v>
      </c>
      <c r="XEV6" s="23"/>
    </row>
    <row r="7" spans="1:34 16374:16377" s="28" customFormat="1" ht="21" customHeight="1" thickBot="1" x14ac:dyDescent="0.3">
      <c r="A7" s="493" t="s">
        <v>56</v>
      </c>
      <c r="B7" s="493"/>
      <c r="C7" s="494">
        <v>43598</v>
      </c>
      <c r="D7" s="495"/>
      <c r="E7" s="495"/>
      <c r="F7" s="301"/>
      <c r="G7" s="301"/>
      <c r="H7" s="301"/>
      <c r="I7" s="301"/>
      <c r="J7" s="301"/>
      <c r="K7" s="301"/>
      <c r="L7" s="301"/>
      <c r="M7" s="299" t="s">
        <v>70</v>
      </c>
      <c r="N7" s="299"/>
      <c r="O7" s="299"/>
      <c r="P7" s="299"/>
      <c r="Q7" s="299"/>
      <c r="R7" s="299"/>
      <c r="S7" s="299"/>
      <c r="T7" s="299"/>
      <c r="U7" s="299"/>
      <c r="V7" s="300"/>
      <c r="W7" s="55"/>
      <c r="X7" s="56" t="s">
        <v>66</v>
      </c>
      <c r="Y7" s="57"/>
      <c r="Z7" s="58"/>
      <c r="AA7" s="56" t="s">
        <v>67</v>
      </c>
      <c r="AB7" s="75" t="s">
        <v>144</v>
      </c>
      <c r="AC7" s="56" t="s">
        <v>68</v>
      </c>
      <c r="AD7" s="63"/>
      <c r="AE7" s="461" t="s">
        <v>69</v>
      </c>
      <c r="AF7" s="462"/>
      <c r="AG7" s="65"/>
      <c r="AH7" s="55"/>
      <c r="XET7" s="443" t="s">
        <v>0</v>
      </c>
      <c r="XEU7" s="444"/>
    </row>
    <row r="8" spans="1:34 16374:16377" s="28" customFormat="1" ht="18.75" customHeight="1" x14ac:dyDescent="0.25">
      <c r="A8" s="445" t="s">
        <v>47</v>
      </c>
      <c r="B8" s="446"/>
      <c r="C8" s="446"/>
      <c r="D8" s="446"/>
      <c r="E8" s="447"/>
      <c r="F8" s="475" t="s">
        <v>21</v>
      </c>
      <c r="G8" s="476"/>
      <c r="H8" s="476"/>
      <c r="I8" s="476"/>
      <c r="J8" s="476"/>
      <c r="K8" s="476"/>
      <c r="L8" s="476"/>
      <c r="M8" s="476"/>
      <c r="N8" s="476"/>
      <c r="O8" s="476"/>
      <c r="P8" s="476"/>
      <c r="Q8" s="476"/>
      <c r="R8" s="476"/>
      <c r="S8" s="476"/>
      <c r="T8" s="476"/>
      <c r="U8" s="476"/>
      <c r="V8" s="476"/>
      <c r="W8" s="476"/>
      <c r="X8" s="476"/>
      <c r="Y8" s="476"/>
      <c r="Z8" s="477"/>
      <c r="AA8" s="466" t="s">
        <v>44</v>
      </c>
      <c r="AB8" s="467"/>
      <c r="AC8" s="467"/>
      <c r="AD8" s="468"/>
      <c r="AE8" s="434" t="s">
        <v>34</v>
      </c>
      <c r="AF8" s="435"/>
      <c r="AG8" s="435"/>
      <c r="AH8" s="436"/>
      <c r="XET8" s="443" t="s">
        <v>2</v>
      </c>
      <c r="XEU8" s="444"/>
    </row>
    <row r="9" spans="1:34 16374:16377" s="8" customFormat="1" ht="15" customHeight="1" x14ac:dyDescent="0.25">
      <c r="A9" s="448" t="s">
        <v>52</v>
      </c>
      <c r="B9" s="451" t="s">
        <v>53</v>
      </c>
      <c r="C9" s="450" t="s">
        <v>35</v>
      </c>
      <c r="D9" s="450" t="s">
        <v>36</v>
      </c>
      <c r="E9" s="454" t="s">
        <v>37</v>
      </c>
      <c r="F9" s="456" t="s">
        <v>71</v>
      </c>
      <c r="G9" s="457"/>
      <c r="H9" s="457"/>
      <c r="I9" s="457"/>
      <c r="J9" s="457"/>
      <c r="K9" s="458" t="s">
        <v>25</v>
      </c>
      <c r="L9" s="463" t="s">
        <v>23</v>
      </c>
      <c r="M9" s="464"/>
      <c r="N9" s="464"/>
      <c r="O9" s="464"/>
      <c r="P9" s="464"/>
      <c r="Q9" s="464"/>
      <c r="R9" s="464"/>
      <c r="S9" s="464"/>
      <c r="T9" s="464"/>
      <c r="U9" s="464"/>
      <c r="V9" s="464"/>
      <c r="W9" s="464"/>
      <c r="X9" s="464"/>
      <c r="Y9" s="464"/>
      <c r="Z9" s="465"/>
      <c r="AA9" s="469"/>
      <c r="AB9" s="470"/>
      <c r="AC9" s="470"/>
      <c r="AD9" s="471"/>
      <c r="AE9" s="437"/>
      <c r="AF9" s="438"/>
      <c r="AG9" s="438"/>
      <c r="AH9" s="439"/>
      <c r="XET9" s="7" t="s">
        <v>18</v>
      </c>
      <c r="XEU9" s="7" t="s">
        <v>20</v>
      </c>
      <c r="XEV9" s="7" t="s">
        <v>19</v>
      </c>
    </row>
    <row r="10" spans="1:34 16374:16377" s="8" customFormat="1" ht="15" customHeight="1" x14ac:dyDescent="0.25">
      <c r="A10" s="448"/>
      <c r="B10" s="452"/>
      <c r="C10" s="450"/>
      <c r="D10" s="450"/>
      <c r="E10" s="454"/>
      <c r="F10" s="505" t="s">
        <v>38</v>
      </c>
      <c r="G10" s="506"/>
      <c r="H10" s="506"/>
      <c r="I10" s="506"/>
      <c r="J10" s="506"/>
      <c r="K10" s="459"/>
      <c r="L10" s="507" t="s">
        <v>48</v>
      </c>
      <c r="M10" s="509" t="s">
        <v>22</v>
      </c>
      <c r="N10" s="9"/>
      <c r="O10" s="10"/>
      <c r="P10" s="10"/>
      <c r="Q10" s="10"/>
      <c r="R10" s="10"/>
      <c r="S10" s="10"/>
      <c r="T10" s="10"/>
      <c r="U10" s="511" t="s">
        <v>40</v>
      </c>
      <c r="V10" s="513" t="s">
        <v>39</v>
      </c>
      <c r="W10" s="514"/>
      <c r="X10" s="514"/>
      <c r="Y10" s="514"/>
      <c r="Z10" s="515"/>
      <c r="AA10" s="472"/>
      <c r="AB10" s="473"/>
      <c r="AC10" s="473"/>
      <c r="AD10" s="474"/>
      <c r="AE10" s="440"/>
      <c r="AF10" s="441"/>
      <c r="AG10" s="441"/>
      <c r="AH10" s="442"/>
      <c r="XET10" s="8">
        <v>5</v>
      </c>
      <c r="XEU10" s="8">
        <v>10</v>
      </c>
      <c r="XEV10" s="8">
        <v>20</v>
      </c>
    </row>
    <row r="11" spans="1:34 16374:16377" s="8" customFormat="1" ht="44.25" customHeight="1" thickBot="1" x14ac:dyDescent="0.3">
      <c r="A11" s="449"/>
      <c r="B11" s="453"/>
      <c r="C11" s="451"/>
      <c r="D11" s="451"/>
      <c r="E11" s="455"/>
      <c r="F11" s="59" t="s">
        <v>8</v>
      </c>
      <c r="G11" s="60" t="s">
        <v>57</v>
      </c>
      <c r="H11" s="54" t="s">
        <v>72</v>
      </c>
      <c r="I11" s="61" t="s">
        <v>58</v>
      </c>
      <c r="J11" s="6" t="s">
        <v>10</v>
      </c>
      <c r="K11" s="460"/>
      <c r="L11" s="508"/>
      <c r="M11" s="510"/>
      <c r="N11" s="11"/>
      <c r="O11" s="11" t="s">
        <v>63</v>
      </c>
      <c r="P11" s="11" t="s">
        <v>64</v>
      </c>
      <c r="Q11" s="11" t="s">
        <v>62</v>
      </c>
      <c r="R11" s="11" t="s">
        <v>59</v>
      </c>
      <c r="S11" s="11" t="s">
        <v>60</v>
      </c>
      <c r="T11" s="11" t="s">
        <v>61</v>
      </c>
      <c r="U11" s="512"/>
      <c r="V11" s="12" t="s">
        <v>8</v>
      </c>
      <c r="W11" s="13" t="s">
        <v>57</v>
      </c>
      <c r="X11" s="4" t="s">
        <v>9</v>
      </c>
      <c r="Y11" s="14" t="s">
        <v>58</v>
      </c>
      <c r="Z11" s="62" t="s">
        <v>10</v>
      </c>
      <c r="AA11" s="68" t="s">
        <v>54</v>
      </c>
      <c r="AB11" s="15" t="s">
        <v>41</v>
      </c>
      <c r="AC11" s="53" t="s">
        <v>42</v>
      </c>
      <c r="AD11" s="64" t="s">
        <v>43</v>
      </c>
      <c r="AE11" s="66" t="s">
        <v>27</v>
      </c>
      <c r="AF11" s="16" t="s">
        <v>73</v>
      </c>
      <c r="AG11" s="17" t="s">
        <v>45</v>
      </c>
      <c r="AH11" s="67" t="s">
        <v>46</v>
      </c>
      <c r="XET11" s="8" t="s">
        <v>11</v>
      </c>
      <c r="XEU11" s="8" t="s">
        <v>12</v>
      </c>
      <c r="XEV11" s="8" t="s">
        <v>9</v>
      </c>
      <c r="XEW11" s="8" t="s">
        <v>8</v>
      </c>
    </row>
    <row r="12" spans="1:34 16374:16377" ht="50.25" customHeight="1" x14ac:dyDescent="0.25">
      <c r="A12" s="288" t="s">
        <v>145</v>
      </c>
      <c r="B12" s="478" t="s">
        <v>146</v>
      </c>
      <c r="C12" s="366" t="s">
        <v>147</v>
      </c>
      <c r="D12" s="415" t="s">
        <v>148</v>
      </c>
      <c r="E12" s="517" t="s">
        <v>149</v>
      </c>
      <c r="F12" s="417" t="s">
        <v>15</v>
      </c>
      <c r="G12" s="432" t="str">
        <f>IF(F12="(1) RARA VEZ","1", IF(F12="(2) IMPROBABLE","2",IF(F12="(3) POSIBLE","3",IF(F12="(4) PROBABLE","4",IF(F12="(5) CASI SEGURO","5","")))))</f>
        <v>3</v>
      </c>
      <c r="H12" s="419" t="s">
        <v>20</v>
      </c>
      <c r="I12" s="385" t="str">
        <f>IF(H12="(5) MODERADO","5", IF(H12="(10) MAYOR","10",IF(H12="(20) CATASTROFICO","20","")))</f>
        <v>10</v>
      </c>
      <c r="J12" s="482">
        <f>G12*I12</f>
        <v>30</v>
      </c>
      <c r="K12" s="424" t="s">
        <v>150</v>
      </c>
      <c r="L12" s="76" t="s">
        <v>6</v>
      </c>
      <c r="M12" s="77" t="s">
        <v>11</v>
      </c>
      <c r="N12" s="78">
        <f>IF(M12="SÍ",15,"0")</f>
        <v>15</v>
      </c>
      <c r="O12" s="389">
        <f>SUM(N12:N18)</f>
        <v>85</v>
      </c>
      <c r="P12" s="373">
        <f>IF(AND($O12&gt;=0,$O12&lt;=50),0,IF(AND($O12&gt;50,$O12&lt;=75),1,IF(AND($O12&gt;75,$O12&lt;=100),2,"")))</f>
        <v>2</v>
      </c>
      <c r="Q12" s="373">
        <f>$G12-$P12</f>
        <v>1</v>
      </c>
      <c r="R12" s="376">
        <f>IF($Q12&lt;=0,1,$Q12)</f>
        <v>1</v>
      </c>
      <c r="S12" s="373">
        <f>$I12-$P12</f>
        <v>8</v>
      </c>
      <c r="T12" s="376">
        <f>IF($S12=19,10,IF($S12=18,5,IF($S12=9,5,IF($S12=8,5,I12))))</f>
        <v>5</v>
      </c>
      <c r="U12" s="379" t="s">
        <v>8</v>
      </c>
      <c r="V12" s="382" t="str">
        <f>IF(AND($U12="PROBABILIDAD",$R12=1),$XET$6,IF(AND($U12="PROBABILIDAD",$R12=2),$XET$5,IF(AND($U12="PROBABILIDAD",$R12=3),$XET$4,IF(AND($U12="PROBABILIDAD",$R12=4),$XET$3,IF(AND($U12="PROBABILIDAD",$R12=5),$XET$2,$F12)))))</f>
        <v>(1) RARA VEZ</v>
      </c>
      <c r="W12" s="421">
        <f>IF($U12="PROBABILIDAD",$R12,$G12)</f>
        <v>1</v>
      </c>
      <c r="X12" s="404" t="str">
        <f>IF(AND($U12="IMPACTO",$S12=18),$XET$9,IF(AND($U12="IMPACTO",$S12=19),$XEU$9,IF(AND($U12="IMPACTO",$S12=20),$XEV$9,IF(AND($U12="IMPACTO",$S12&lt;10),$XET$9,$H12))))</f>
        <v>(10) MAYOR</v>
      </c>
      <c r="Y12" s="407" t="str">
        <f>IF($U12="IMPACTO",$T12,$I12)</f>
        <v>10</v>
      </c>
      <c r="Z12" s="409">
        <f>+W12*Y12</f>
        <v>10</v>
      </c>
      <c r="AA12" s="499" t="s">
        <v>151</v>
      </c>
      <c r="AB12" s="411">
        <v>2019</v>
      </c>
      <c r="AC12" s="420" t="s">
        <v>152</v>
      </c>
      <c r="AD12" s="420" t="s">
        <v>153</v>
      </c>
      <c r="AE12" s="428">
        <v>43556</v>
      </c>
      <c r="AF12" s="430" t="s">
        <v>154</v>
      </c>
      <c r="AG12" s="397" t="s">
        <v>155</v>
      </c>
      <c r="AH12" s="427" t="s">
        <v>156</v>
      </c>
    </row>
    <row r="13" spans="1:34 16374:16377" ht="48" customHeight="1" x14ac:dyDescent="0.25">
      <c r="A13" s="289"/>
      <c r="B13" s="479"/>
      <c r="C13" s="393"/>
      <c r="D13" s="415"/>
      <c r="E13" s="518"/>
      <c r="F13" s="417"/>
      <c r="G13" s="432"/>
      <c r="H13" s="419"/>
      <c r="I13" s="385"/>
      <c r="J13" s="482"/>
      <c r="K13" s="425"/>
      <c r="L13" s="79" t="s">
        <v>7</v>
      </c>
      <c r="M13" s="77" t="s">
        <v>11</v>
      </c>
      <c r="N13" s="80">
        <f>IF(M13="SÍ",5,"0")</f>
        <v>5</v>
      </c>
      <c r="O13" s="385"/>
      <c r="P13" s="374"/>
      <c r="Q13" s="374"/>
      <c r="R13" s="377"/>
      <c r="S13" s="374"/>
      <c r="T13" s="377"/>
      <c r="U13" s="380"/>
      <c r="V13" s="383"/>
      <c r="W13" s="422"/>
      <c r="X13" s="405"/>
      <c r="Y13" s="407"/>
      <c r="Z13" s="410"/>
      <c r="AA13" s="500"/>
      <c r="AB13" s="412"/>
      <c r="AC13" s="366"/>
      <c r="AD13" s="366"/>
      <c r="AE13" s="371"/>
      <c r="AF13" s="395"/>
      <c r="AG13" s="398"/>
      <c r="AH13" s="344"/>
    </row>
    <row r="14" spans="1:34 16374:16377" ht="33" customHeight="1" x14ac:dyDescent="0.25">
      <c r="A14" s="289"/>
      <c r="B14" s="479"/>
      <c r="C14" s="393"/>
      <c r="D14" s="415"/>
      <c r="E14" s="518"/>
      <c r="F14" s="417"/>
      <c r="G14" s="432"/>
      <c r="H14" s="419"/>
      <c r="I14" s="385"/>
      <c r="J14" s="391" t="str">
        <f>IF(AND(J12&gt;=5,J12&lt;=10),"BAJA",IF(AND(J12&gt;=15,J12&lt;=25),"MODERADA",IF(AND(J12&gt;=30,J12&lt;=50),"ALTA",IF(AND(J12&gt;=60,J12&lt;=100),"EXTREMA",""))))</f>
        <v>ALTA</v>
      </c>
      <c r="K14" s="425"/>
      <c r="L14" s="81" t="s">
        <v>3</v>
      </c>
      <c r="M14" s="77" t="s">
        <v>12</v>
      </c>
      <c r="N14" s="80" t="str">
        <f>IF(M14="SÍ",15,"0")</f>
        <v>0</v>
      </c>
      <c r="O14" s="385"/>
      <c r="P14" s="374"/>
      <c r="Q14" s="374"/>
      <c r="R14" s="377"/>
      <c r="S14" s="374"/>
      <c r="T14" s="377"/>
      <c r="U14" s="380"/>
      <c r="V14" s="383"/>
      <c r="W14" s="422"/>
      <c r="X14" s="405"/>
      <c r="Y14" s="407"/>
      <c r="Z14" s="414" t="str">
        <f>IF(AND($Z12&gt;=5,$Z12&lt;=10),"BAJA",IF(AND($Z12&gt;=15,$Z12&lt;=25),"MODERADA",IF(AND($Z12&gt;=30,$Z12&lt;=50),"ALTA",IF(AND($Z12&gt;=60,$Z12&lt;=100),"EXTREMA",""))))</f>
        <v>BAJA</v>
      </c>
      <c r="AA14" s="500"/>
      <c r="AB14" s="412"/>
      <c r="AC14" s="366"/>
      <c r="AD14" s="366"/>
      <c r="AE14" s="371"/>
      <c r="AF14" s="395"/>
      <c r="AG14" s="398"/>
      <c r="AH14" s="344"/>
    </row>
    <row r="15" spans="1:34 16374:16377" ht="26.25" customHeight="1" x14ac:dyDescent="0.25">
      <c r="A15" s="289"/>
      <c r="B15" s="479"/>
      <c r="C15" s="393"/>
      <c r="D15" s="415"/>
      <c r="E15" s="518"/>
      <c r="F15" s="417"/>
      <c r="G15" s="432"/>
      <c r="H15" s="419"/>
      <c r="I15" s="385"/>
      <c r="J15" s="391"/>
      <c r="K15" s="425"/>
      <c r="L15" s="81" t="s">
        <v>4</v>
      </c>
      <c r="M15" s="77" t="s">
        <v>11</v>
      </c>
      <c r="N15" s="80">
        <f>IF(M15="SÍ",10,"0")</f>
        <v>10</v>
      </c>
      <c r="O15" s="385"/>
      <c r="P15" s="374"/>
      <c r="Q15" s="374"/>
      <c r="R15" s="377"/>
      <c r="S15" s="374"/>
      <c r="T15" s="377"/>
      <c r="U15" s="380"/>
      <c r="V15" s="383"/>
      <c r="W15" s="422"/>
      <c r="X15" s="405"/>
      <c r="Y15" s="407"/>
      <c r="Z15" s="414"/>
      <c r="AA15" s="500"/>
      <c r="AB15" s="412"/>
      <c r="AC15" s="366"/>
      <c r="AD15" s="366"/>
      <c r="AE15" s="371"/>
      <c r="AF15" s="395"/>
      <c r="AG15" s="398"/>
      <c r="AH15" s="344"/>
    </row>
    <row r="16" spans="1:34 16374:16377" ht="45" customHeight="1" x14ac:dyDescent="0.25">
      <c r="A16" s="289"/>
      <c r="B16" s="479"/>
      <c r="C16" s="393"/>
      <c r="D16" s="415"/>
      <c r="E16" s="518"/>
      <c r="F16" s="417"/>
      <c r="G16" s="432"/>
      <c r="H16" s="419"/>
      <c r="I16" s="385"/>
      <c r="J16" s="391"/>
      <c r="K16" s="425"/>
      <c r="L16" s="79" t="s">
        <v>32</v>
      </c>
      <c r="M16" s="82" t="s">
        <v>11</v>
      </c>
      <c r="N16" s="80">
        <f>IF(M16="SÍ",15,"0")</f>
        <v>15</v>
      </c>
      <c r="O16" s="385"/>
      <c r="P16" s="374"/>
      <c r="Q16" s="374"/>
      <c r="R16" s="377"/>
      <c r="S16" s="374"/>
      <c r="T16" s="377"/>
      <c r="U16" s="380"/>
      <c r="V16" s="383"/>
      <c r="W16" s="422"/>
      <c r="X16" s="405"/>
      <c r="Y16" s="407"/>
      <c r="Z16" s="414"/>
      <c r="AA16" s="500"/>
      <c r="AB16" s="412"/>
      <c r="AC16" s="366"/>
      <c r="AD16" s="366"/>
      <c r="AE16" s="371"/>
      <c r="AF16" s="395"/>
      <c r="AG16" s="398"/>
      <c r="AH16" s="344"/>
    </row>
    <row r="17" spans="1:34" ht="51" customHeight="1" x14ac:dyDescent="0.25">
      <c r="A17" s="289"/>
      <c r="B17" s="479"/>
      <c r="C17" s="393"/>
      <c r="D17" s="415"/>
      <c r="E17" s="518"/>
      <c r="F17" s="417"/>
      <c r="G17" s="432"/>
      <c r="H17" s="419"/>
      <c r="I17" s="385"/>
      <c r="J17" s="391"/>
      <c r="K17" s="425"/>
      <c r="L17" s="79" t="s">
        <v>5</v>
      </c>
      <c r="M17" s="77" t="s">
        <v>11</v>
      </c>
      <c r="N17" s="80">
        <f>IF(M17="SÍ",10,"0")</f>
        <v>10</v>
      </c>
      <c r="O17" s="385"/>
      <c r="P17" s="374"/>
      <c r="Q17" s="374"/>
      <c r="R17" s="377"/>
      <c r="S17" s="374"/>
      <c r="T17" s="377"/>
      <c r="U17" s="380"/>
      <c r="V17" s="383"/>
      <c r="W17" s="422"/>
      <c r="X17" s="405"/>
      <c r="Y17" s="407"/>
      <c r="Z17" s="414"/>
      <c r="AA17" s="500"/>
      <c r="AB17" s="412"/>
      <c r="AC17" s="366"/>
      <c r="AD17" s="366"/>
      <c r="AE17" s="371"/>
      <c r="AF17" s="395"/>
      <c r="AG17" s="398"/>
      <c r="AH17" s="344"/>
    </row>
    <row r="18" spans="1:34" ht="69" customHeight="1" thickBot="1" x14ac:dyDescent="0.3">
      <c r="A18" s="289"/>
      <c r="B18" s="480"/>
      <c r="C18" s="516"/>
      <c r="D18" s="416"/>
      <c r="E18" s="519"/>
      <c r="F18" s="520"/>
      <c r="G18" s="433"/>
      <c r="H18" s="481"/>
      <c r="I18" s="385"/>
      <c r="J18" s="392"/>
      <c r="K18" s="426"/>
      <c r="L18" s="83" t="s">
        <v>31</v>
      </c>
      <c r="M18" s="84" t="s">
        <v>11</v>
      </c>
      <c r="N18" s="80">
        <f>IF(M18="SÍ",30,"0")</f>
        <v>30</v>
      </c>
      <c r="O18" s="385"/>
      <c r="P18" s="374"/>
      <c r="Q18" s="374"/>
      <c r="R18" s="377"/>
      <c r="S18" s="374"/>
      <c r="T18" s="377"/>
      <c r="U18" s="380"/>
      <c r="V18" s="384"/>
      <c r="W18" s="423"/>
      <c r="X18" s="406"/>
      <c r="Y18" s="407"/>
      <c r="Z18" s="414"/>
      <c r="AA18" s="500"/>
      <c r="AB18" s="412"/>
      <c r="AC18" s="366"/>
      <c r="AD18" s="366"/>
      <c r="AE18" s="429"/>
      <c r="AF18" s="431"/>
      <c r="AG18" s="399"/>
      <c r="AH18" s="344"/>
    </row>
    <row r="19" spans="1:34" ht="50.25" customHeight="1" x14ac:dyDescent="0.25">
      <c r="A19" s="288" t="s">
        <v>145</v>
      </c>
      <c r="B19" s="478" t="s">
        <v>146</v>
      </c>
      <c r="C19" s="366" t="s">
        <v>157</v>
      </c>
      <c r="D19" s="415" t="s">
        <v>158</v>
      </c>
      <c r="E19" s="366" t="s">
        <v>159</v>
      </c>
      <c r="F19" s="417" t="s">
        <v>16</v>
      </c>
      <c r="G19" s="418" t="str">
        <f>IF(F19="(1) RARA VEZ","1", IF(F19="(2) IMPROBABLE","2",IF(F19="(3) POSIBLE","3",IF(F19="(4) PROBABLE","4",IF(F19="(5) CASI SEGURO","5","")))))</f>
        <v>4</v>
      </c>
      <c r="H19" s="419" t="s">
        <v>20</v>
      </c>
      <c r="I19" s="385" t="str">
        <f>IF(H19="(5) MODERADO","5", IF(H19="(10) MAYOR","10",IF(H19="(20) CATASTROFICO","20","")))</f>
        <v>10</v>
      </c>
      <c r="J19" s="386">
        <f>G19*I19</f>
        <v>40</v>
      </c>
      <c r="K19" s="388" t="s">
        <v>160</v>
      </c>
      <c r="L19" s="76" t="s">
        <v>6</v>
      </c>
      <c r="M19" s="85" t="s">
        <v>11</v>
      </c>
      <c r="N19" s="78">
        <f>IF(M19="SÍ",15,"0")</f>
        <v>15</v>
      </c>
      <c r="O19" s="389">
        <f>SUM(N19:N25)</f>
        <v>85</v>
      </c>
      <c r="P19" s="373">
        <f>IF(AND($O19&gt;=0,$O19&lt;=50),0,IF(AND($O19&gt;50,$O19&lt;=75),1,IF(AND($O19&gt;75,$O19&lt;=100),2,"")))</f>
        <v>2</v>
      </c>
      <c r="Q19" s="373">
        <f>$G19-$P19</f>
        <v>2</v>
      </c>
      <c r="R19" s="376">
        <f>IF($Q19&lt;=0,1,$Q19)</f>
        <v>2</v>
      </c>
      <c r="S19" s="373">
        <f>$I19-$P19</f>
        <v>8</v>
      </c>
      <c r="T19" s="376">
        <f>IF($S19=19,10,IF($S19=18,5,IF($S19=9,5,IF($S19=8,5,I19))))</f>
        <v>5</v>
      </c>
      <c r="U19" s="379" t="s">
        <v>8</v>
      </c>
      <c r="V19" s="382" t="str">
        <f>IF(AND($U19="PROBABILIDAD",$R19=1),$XET$6,IF(AND($U19="PROBABILIDAD",$R19=2),$XET$5,IF(AND($U19="PROBABILIDAD",$R19=3),$XET$4,IF(AND($U19="PROBABILIDAD",$R19=4),$XET$3,IF(AND($U19="PROBABILIDAD",$R19=5),$XET$2,$F19)))))</f>
        <v>(2) IMPROBABLE</v>
      </c>
      <c r="W19" s="401">
        <f>IF($U19="PROBABILIDAD",$R19,$G19)</f>
        <v>2</v>
      </c>
      <c r="X19" s="404" t="str">
        <f>IF(AND($U19="IMPACTO",$S19=18),$XET$9,IF(AND($U19="IMPACTO",$S19=19),$XEU$9,IF(AND($U19="IMPACTO",$S19=20),$XEV$9,IF(AND($U19="IMPACTO",$S19&lt;10),$XET$9,$H19))))</f>
        <v>(10) MAYOR</v>
      </c>
      <c r="Y19" s="407" t="str">
        <f>IF($U19="IMPACTO",$T19,$I19)</f>
        <v>10</v>
      </c>
      <c r="Z19" s="409">
        <f>+W19*Y19</f>
        <v>20</v>
      </c>
      <c r="AA19" s="366" t="s">
        <v>161</v>
      </c>
      <c r="AB19" s="411">
        <v>2019</v>
      </c>
      <c r="AC19" s="366" t="s">
        <v>162</v>
      </c>
      <c r="AD19" s="368" t="s">
        <v>163</v>
      </c>
      <c r="AE19" s="370">
        <v>43556</v>
      </c>
      <c r="AF19" s="394" t="s">
        <v>164</v>
      </c>
      <c r="AG19" s="397" t="s">
        <v>155</v>
      </c>
      <c r="AH19" s="344" t="s">
        <v>165</v>
      </c>
    </row>
    <row r="20" spans="1:34" ht="48" customHeight="1" x14ac:dyDescent="0.25">
      <c r="A20" s="289"/>
      <c r="B20" s="479"/>
      <c r="C20" s="393"/>
      <c r="D20" s="415"/>
      <c r="E20" s="393"/>
      <c r="F20" s="417"/>
      <c r="G20" s="418"/>
      <c r="H20" s="419"/>
      <c r="I20" s="385"/>
      <c r="J20" s="387"/>
      <c r="K20" s="388"/>
      <c r="L20" s="79" t="s">
        <v>7</v>
      </c>
      <c r="M20" s="85" t="s">
        <v>11</v>
      </c>
      <c r="N20" s="80">
        <f>IF(M20="SÍ",5,"0")</f>
        <v>5</v>
      </c>
      <c r="O20" s="385"/>
      <c r="P20" s="374"/>
      <c r="Q20" s="374"/>
      <c r="R20" s="377"/>
      <c r="S20" s="374"/>
      <c r="T20" s="377"/>
      <c r="U20" s="380"/>
      <c r="V20" s="383"/>
      <c r="W20" s="402"/>
      <c r="X20" s="405"/>
      <c r="Y20" s="407"/>
      <c r="Z20" s="410"/>
      <c r="AA20" s="366"/>
      <c r="AB20" s="412"/>
      <c r="AC20" s="366"/>
      <c r="AD20" s="368"/>
      <c r="AE20" s="371"/>
      <c r="AF20" s="395"/>
      <c r="AG20" s="398"/>
      <c r="AH20" s="344"/>
    </row>
    <row r="21" spans="1:34" ht="33" customHeight="1" x14ac:dyDescent="0.25">
      <c r="A21" s="289"/>
      <c r="B21" s="479"/>
      <c r="C21" s="393"/>
      <c r="D21" s="415"/>
      <c r="E21" s="393"/>
      <c r="F21" s="417"/>
      <c r="G21" s="418"/>
      <c r="H21" s="419"/>
      <c r="I21" s="385"/>
      <c r="J21" s="391" t="str">
        <f>IF(AND(J19&gt;=5,J19&lt;=10),"BAJA",IF(AND(J19&gt;=15,J19&lt;=25),"MODERADA",IF(AND(J19&gt;=30,J19&lt;=50),"ALTA",IF(AND(J19&gt;=60,J19&lt;=100),"EXTREMA",""))))</f>
        <v>ALTA</v>
      </c>
      <c r="K21" s="388"/>
      <c r="L21" s="81" t="s">
        <v>3</v>
      </c>
      <c r="M21" s="85" t="s">
        <v>12</v>
      </c>
      <c r="N21" s="80" t="str">
        <f>IF(M21="SÍ",15,"0")</f>
        <v>0</v>
      </c>
      <c r="O21" s="385"/>
      <c r="P21" s="374"/>
      <c r="Q21" s="374"/>
      <c r="R21" s="377"/>
      <c r="S21" s="374"/>
      <c r="T21" s="377"/>
      <c r="U21" s="380"/>
      <c r="V21" s="383"/>
      <c r="W21" s="402"/>
      <c r="X21" s="405"/>
      <c r="Y21" s="407"/>
      <c r="Z21" s="414" t="str">
        <f>IF(AND($Z19&gt;=5,$Z19&lt;=10),"BAJA",IF(AND($Z19&gt;=15,$Z19&lt;=25),"MODERADA",IF(AND($Z19&gt;=30,$Z19&lt;=50),"ALTA",IF(AND($Z19&gt;=60,$Z19&lt;=100),"EXTREMA",""))))</f>
        <v>MODERADA</v>
      </c>
      <c r="AA21" s="366"/>
      <c r="AB21" s="412"/>
      <c r="AC21" s="366"/>
      <c r="AD21" s="368"/>
      <c r="AE21" s="371"/>
      <c r="AF21" s="395"/>
      <c r="AG21" s="398"/>
      <c r="AH21" s="344"/>
    </row>
    <row r="22" spans="1:34" ht="26.25" customHeight="1" x14ac:dyDescent="0.25">
      <c r="A22" s="289"/>
      <c r="B22" s="479"/>
      <c r="C22" s="393"/>
      <c r="D22" s="415"/>
      <c r="E22" s="393"/>
      <c r="F22" s="417"/>
      <c r="G22" s="418"/>
      <c r="H22" s="419"/>
      <c r="I22" s="385"/>
      <c r="J22" s="391"/>
      <c r="K22" s="388"/>
      <c r="L22" s="81" t="s">
        <v>4</v>
      </c>
      <c r="M22" s="85" t="s">
        <v>11</v>
      </c>
      <c r="N22" s="80">
        <f>IF(M22="SÍ",10,"0")</f>
        <v>10</v>
      </c>
      <c r="O22" s="385"/>
      <c r="P22" s="374"/>
      <c r="Q22" s="374"/>
      <c r="R22" s="377"/>
      <c r="S22" s="374"/>
      <c r="T22" s="377"/>
      <c r="U22" s="380"/>
      <c r="V22" s="383"/>
      <c r="W22" s="402"/>
      <c r="X22" s="405"/>
      <c r="Y22" s="407"/>
      <c r="Z22" s="414"/>
      <c r="AA22" s="366"/>
      <c r="AB22" s="412"/>
      <c r="AC22" s="366"/>
      <c r="AD22" s="368"/>
      <c r="AE22" s="371"/>
      <c r="AF22" s="395"/>
      <c r="AG22" s="398"/>
      <c r="AH22" s="344"/>
    </row>
    <row r="23" spans="1:34" ht="45" customHeight="1" x14ac:dyDescent="0.25">
      <c r="A23" s="289"/>
      <c r="B23" s="479"/>
      <c r="C23" s="393"/>
      <c r="D23" s="415"/>
      <c r="E23" s="393"/>
      <c r="F23" s="417"/>
      <c r="G23" s="418"/>
      <c r="H23" s="419"/>
      <c r="I23" s="385"/>
      <c r="J23" s="391"/>
      <c r="K23" s="388"/>
      <c r="L23" s="79" t="s">
        <v>32</v>
      </c>
      <c r="M23" s="85" t="s">
        <v>11</v>
      </c>
      <c r="N23" s="80">
        <f>IF(M23="SÍ",15,"0")</f>
        <v>15</v>
      </c>
      <c r="O23" s="385"/>
      <c r="P23" s="374"/>
      <c r="Q23" s="374"/>
      <c r="R23" s="377"/>
      <c r="S23" s="374"/>
      <c r="T23" s="377"/>
      <c r="U23" s="380"/>
      <c r="V23" s="383"/>
      <c r="W23" s="402"/>
      <c r="X23" s="405"/>
      <c r="Y23" s="407"/>
      <c r="Z23" s="414"/>
      <c r="AA23" s="366"/>
      <c r="AB23" s="412"/>
      <c r="AC23" s="366"/>
      <c r="AD23" s="368"/>
      <c r="AE23" s="371"/>
      <c r="AF23" s="395"/>
      <c r="AG23" s="398"/>
      <c r="AH23" s="344"/>
    </row>
    <row r="24" spans="1:34" ht="51" customHeight="1" x14ac:dyDescent="0.25">
      <c r="A24" s="289"/>
      <c r="B24" s="479"/>
      <c r="C24" s="393"/>
      <c r="D24" s="415"/>
      <c r="E24" s="393"/>
      <c r="F24" s="417"/>
      <c r="G24" s="418"/>
      <c r="H24" s="419"/>
      <c r="I24" s="385"/>
      <c r="J24" s="391"/>
      <c r="K24" s="388"/>
      <c r="L24" s="79" t="s">
        <v>5</v>
      </c>
      <c r="M24" s="85" t="s">
        <v>11</v>
      </c>
      <c r="N24" s="80">
        <f>IF(M24="SÍ",10,"0")</f>
        <v>10</v>
      </c>
      <c r="O24" s="385"/>
      <c r="P24" s="374"/>
      <c r="Q24" s="374"/>
      <c r="R24" s="377"/>
      <c r="S24" s="374"/>
      <c r="T24" s="377"/>
      <c r="U24" s="380"/>
      <c r="V24" s="383"/>
      <c r="W24" s="402"/>
      <c r="X24" s="405"/>
      <c r="Y24" s="407"/>
      <c r="Z24" s="414"/>
      <c r="AA24" s="366"/>
      <c r="AB24" s="412"/>
      <c r="AC24" s="366"/>
      <c r="AD24" s="368"/>
      <c r="AE24" s="371"/>
      <c r="AF24" s="395"/>
      <c r="AG24" s="398"/>
      <c r="AH24" s="344"/>
    </row>
    <row r="25" spans="1:34" ht="39.75" customHeight="1" thickBot="1" x14ac:dyDescent="0.3">
      <c r="A25" s="289"/>
      <c r="B25" s="480"/>
      <c r="C25" s="393"/>
      <c r="D25" s="415"/>
      <c r="E25" s="393"/>
      <c r="F25" s="417"/>
      <c r="G25" s="418"/>
      <c r="H25" s="419"/>
      <c r="I25" s="385"/>
      <c r="J25" s="392"/>
      <c r="K25" s="388"/>
      <c r="L25" s="86" t="s">
        <v>31</v>
      </c>
      <c r="M25" s="85" t="s">
        <v>11</v>
      </c>
      <c r="N25" s="87">
        <f>IF(M25="SÍ",30,"0")</f>
        <v>30</v>
      </c>
      <c r="O25" s="390"/>
      <c r="P25" s="375"/>
      <c r="Q25" s="375"/>
      <c r="R25" s="378"/>
      <c r="S25" s="375"/>
      <c r="T25" s="378"/>
      <c r="U25" s="381"/>
      <c r="V25" s="384"/>
      <c r="W25" s="403"/>
      <c r="X25" s="406"/>
      <c r="Y25" s="408"/>
      <c r="Z25" s="414"/>
      <c r="AA25" s="366"/>
      <c r="AB25" s="413"/>
      <c r="AC25" s="367"/>
      <c r="AD25" s="369"/>
      <c r="AE25" s="372"/>
      <c r="AF25" s="396"/>
      <c r="AG25" s="399"/>
      <c r="AH25" s="400"/>
    </row>
    <row r="26" spans="1:34" ht="50.25" customHeight="1" x14ac:dyDescent="0.25">
      <c r="A26" s="290" t="s">
        <v>166</v>
      </c>
      <c r="B26" s="496" t="s">
        <v>167</v>
      </c>
      <c r="C26" s="360" t="s">
        <v>168</v>
      </c>
      <c r="D26" s="360" t="s">
        <v>169</v>
      </c>
      <c r="E26" s="363" t="s">
        <v>170</v>
      </c>
      <c r="F26" s="257" t="s">
        <v>13</v>
      </c>
      <c r="G26" s="285" t="str">
        <f>IF(F26="(1) RARA VEZ","1", IF(F26="(2) IMPROBABLE","2",IF(F26="(3) POSIBLE","3",IF(F26="(4) PROBABLE","4",IF(F26="(5) CASI SEGURO","5","")))))</f>
        <v>1</v>
      </c>
      <c r="H26" s="261" t="s">
        <v>20</v>
      </c>
      <c r="I26" s="263" t="str">
        <f>IF(H26="(5) MODERADO","5", IF(H26="(10) MAYOR","10",IF(H26="(20) CATASTROFICO","20","")))</f>
        <v>10</v>
      </c>
      <c r="J26" s="223">
        <f>G26*I26</f>
        <v>10</v>
      </c>
      <c r="K26" s="348" t="s">
        <v>171</v>
      </c>
      <c r="L26" s="24" t="s">
        <v>6</v>
      </c>
      <c r="M26" s="3" t="s">
        <v>11</v>
      </c>
      <c r="N26" s="74">
        <f>IF(M26="SÍ",15,"0")</f>
        <v>15</v>
      </c>
      <c r="O26" s="267">
        <f>SUM(N26:N32)</f>
        <v>85</v>
      </c>
      <c r="P26" s="268">
        <f>IF(AND($O26&gt;=0,$O26&lt;=50),0,IF(AND($O26&gt;50,$O26&lt;=75),1,IF(AND($O26&gt;75,$O26&lt;=100),2,"")))</f>
        <v>2</v>
      </c>
      <c r="Q26" s="268">
        <f>$G26-$P26</f>
        <v>-1</v>
      </c>
      <c r="R26" s="271">
        <f>IF($Q26&lt;=0,1,$Q26)</f>
        <v>1</v>
      </c>
      <c r="S26" s="268">
        <f>$I26-$P26</f>
        <v>8</v>
      </c>
      <c r="T26" s="271">
        <f>IF($S26=19,10,IF($S26=18,5,IF($S26=9,5,IF($S26=8,5,I26))))</f>
        <v>5</v>
      </c>
      <c r="U26" s="274" t="s">
        <v>8</v>
      </c>
      <c r="V26" s="234" t="str">
        <f>IF(AND($U26="PROBABILIDAD",$R26=1),$XET$6,IF(AND($U26="PROBABILIDAD",$R26=2),$XET$5,IF(AND($U26="PROBABILIDAD",$R26=3),$XET$4,IF(AND($U26="PROBABILIDAD",$R26=4),$XET$3,IF(AND($U26="PROBABILIDAD",$R26=5),$XET$2,$F26)))))</f>
        <v>(1) RARA VEZ</v>
      </c>
      <c r="W26" s="278">
        <f>IF($U26="PROBABILIDAD",$R26,$G26)</f>
        <v>1</v>
      </c>
      <c r="X26" s="240" t="str">
        <f>IF(AND($U26="IMPACTO",$S26=18),$XET$9,IF(AND($U26="IMPACTO",$S26=19),$XEU$9,IF(AND($U26="IMPACTO",$S26=20),$XEV$9,IF(AND($U26="IMPACTO",$S26&lt;10),$XET$9,$H26))))</f>
        <v>(10) MAYOR</v>
      </c>
      <c r="Y26" s="243" t="str">
        <f>IF($U26="IMPACTO",$T26,$I26)</f>
        <v>10</v>
      </c>
      <c r="Z26" s="245">
        <f>+W26*Y26</f>
        <v>10</v>
      </c>
      <c r="AA26" s="501" t="s">
        <v>172</v>
      </c>
      <c r="AB26" s="319"/>
      <c r="AC26" s="358"/>
      <c r="AD26" s="353"/>
      <c r="AE26" s="338"/>
      <c r="AF26" s="356"/>
      <c r="AG26" s="356"/>
      <c r="AH26" s="351"/>
    </row>
    <row r="27" spans="1:34" ht="48" customHeight="1" x14ac:dyDescent="0.25">
      <c r="A27" s="291"/>
      <c r="B27" s="497"/>
      <c r="C27" s="361"/>
      <c r="D27" s="360"/>
      <c r="E27" s="364"/>
      <c r="F27" s="257"/>
      <c r="G27" s="285"/>
      <c r="H27" s="261"/>
      <c r="I27" s="263"/>
      <c r="J27" s="223"/>
      <c r="K27" s="349"/>
      <c r="L27" s="25" t="s">
        <v>7</v>
      </c>
      <c r="M27" s="3" t="s">
        <v>11</v>
      </c>
      <c r="N27" s="2">
        <f>IF(M27="SÍ",5,"0")</f>
        <v>5</v>
      </c>
      <c r="O27" s="263"/>
      <c r="P27" s="269"/>
      <c r="Q27" s="269"/>
      <c r="R27" s="272"/>
      <c r="S27" s="269"/>
      <c r="T27" s="272"/>
      <c r="U27" s="275"/>
      <c r="V27" s="235"/>
      <c r="W27" s="279"/>
      <c r="X27" s="241"/>
      <c r="Y27" s="243"/>
      <c r="Z27" s="246"/>
      <c r="AA27" s="502"/>
      <c r="AB27" s="320"/>
      <c r="AC27" s="359"/>
      <c r="AD27" s="354"/>
      <c r="AE27" s="339"/>
      <c r="AF27" s="357"/>
      <c r="AG27" s="357"/>
      <c r="AH27" s="352"/>
    </row>
    <row r="28" spans="1:34" ht="33" customHeight="1" x14ac:dyDescent="0.25">
      <c r="A28" s="291"/>
      <c r="B28" s="497"/>
      <c r="C28" s="361"/>
      <c r="D28" s="360"/>
      <c r="E28" s="364"/>
      <c r="F28" s="257"/>
      <c r="G28" s="285"/>
      <c r="H28" s="261"/>
      <c r="I28" s="263"/>
      <c r="J28" s="223" t="str">
        <f>IF(AND(J26&gt;=5,J26&lt;=10),"BAJA",IF(AND(J26&gt;=15,J26&lt;=25),"MODERADA",IF(AND(J26&gt;=30,J26&lt;=50),"ALTA",IF(AND(J26&gt;=60,J26&lt;=100),"EXTREMA",""))))</f>
        <v>BAJA</v>
      </c>
      <c r="K28" s="349"/>
      <c r="L28" s="26" t="s">
        <v>3</v>
      </c>
      <c r="M28" s="3" t="s">
        <v>12</v>
      </c>
      <c r="N28" s="2" t="str">
        <f>IF(M28="SÍ",15,"0")</f>
        <v>0</v>
      </c>
      <c r="O28" s="263"/>
      <c r="P28" s="269"/>
      <c r="Q28" s="269"/>
      <c r="R28" s="272"/>
      <c r="S28" s="269"/>
      <c r="T28" s="272"/>
      <c r="U28" s="275"/>
      <c r="V28" s="235"/>
      <c r="W28" s="279"/>
      <c r="X28" s="241"/>
      <c r="Y28" s="243"/>
      <c r="Z28" s="223" t="str">
        <f>IF(AND($Z26&gt;=5,$Z26&lt;=10),"BAJA",IF(AND($Z26&gt;=15,$Z26&lt;=25),"MODERADA",IF(AND($Z26&gt;=30,$Z26&lt;=50),"ALTA",IF(AND($Z26&gt;=60,$Z26&lt;=100),"EXTREMA",""))))</f>
        <v>BAJA</v>
      </c>
      <c r="AA28" s="502"/>
      <c r="AB28" s="320"/>
      <c r="AC28" s="359"/>
      <c r="AD28" s="354"/>
      <c r="AE28" s="339"/>
      <c r="AF28" s="357"/>
      <c r="AG28" s="357"/>
      <c r="AH28" s="352"/>
    </row>
    <row r="29" spans="1:34" ht="26.25" customHeight="1" x14ac:dyDescent="0.25">
      <c r="A29" s="291"/>
      <c r="B29" s="497"/>
      <c r="C29" s="361"/>
      <c r="D29" s="360"/>
      <c r="E29" s="364"/>
      <c r="F29" s="257"/>
      <c r="G29" s="285"/>
      <c r="H29" s="261"/>
      <c r="I29" s="263"/>
      <c r="J29" s="223"/>
      <c r="K29" s="349"/>
      <c r="L29" s="26" t="s">
        <v>4</v>
      </c>
      <c r="M29" s="3" t="s">
        <v>11</v>
      </c>
      <c r="N29" s="2">
        <f>IF(M29="SÍ",10,"0")</f>
        <v>10</v>
      </c>
      <c r="O29" s="263"/>
      <c r="P29" s="269"/>
      <c r="Q29" s="269"/>
      <c r="R29" s="272"/>
      <c r="S29" s="269"/>
      <c r="T29" s="272"/>
      <c r="U29" s="275"/>
      <c r="V29" s="235"/>
      <c r="W29" s="279"/>
      <c r="X29" s="241"/>
      <c r="Y29" s="243"/>
      <c r="Z29" s="223"/>
      <c r="AA29" s="502"/>
      <c r="AB29" s="320"/>
      <c r="AC29" s="359"/>
      <c r="AD29" s="354"/>
      <c r="AE29" s="339"/>
      <c r="AF29" s="357"/>
      <c r="AG29" s="357"/>
      <c r="AH29" s="352"/>
    </row>
    <row r="30" spans="1:34" ht="45" customHeight="1" x14ac:dyDescent="0.25">
      <c r="A30" s="291"/>
      <c r="B30" s="497"/>
      <c r="C30" s="361"/>
      <c r="D30" s="360"/>
      <c r="E30" s="364"/>
      <c r="F30" s="257"/>
      <c r="G30" s="285"/>
      <c r="H30" s="261"/>
      <c r="I30" s="263"/>
      <c r="J30" s="223"/>
      <c r="K30" s="349"/>
      <c r="L30" s="25" t="s">
        <v>32</v>
      </c>
      <c r="M30" s="69" t="s">
        <v>11</v>
      </c>
      <c r="N30" s="2">
        <f>IF(M30="SÍ",15,"0")</f>
        <v>15</v>
      </c>
      <c r="O30" s="263"/>
      <c r="P30" s="269"/>
      <c r="Q30" s="269"/>
      <c r="R30" s="272"/>
      <c r="S30" s="269"/>
      <c r="T30" s="272"/>
      <c r="U30" s="275"/>
      <c r="V30" s="235"/>
      <c r="W30" s="279"/>
      <c r="X30" s="241"/>
      <c r="Y30" s="243"/>
      <c r="Z30" s="223"/>
      <c r="AA30" s="502"/>
      <c r="AB30" s="320"/>
      <c r="AC30" s="359"/>
      <c r="AD30" s="354"/>
      <c r="AE30" s="339"/>
      <c r="AF30" s="357"/>
      <c r="AG30" s="357"/>
      <c r="AH30" s="352"/>
    </row>
    <row r="31" spans="1:34" ht="51" customHeight="1" x14ac:dyDescent="0.25">
      <c r="A31" s="291"/>
      <c r="B31" s="497"/>
      <c r="C31" s="361"/>
      <c r="D31" s="360"/>
      <c r="E31" s="364"/>
      <c r="F31" s="257"/>
      <c r="G31" s="285"/>
      <c r="H31" s="261"/>
      <c r="I31" s="263"/>
      <c r="J31" s="223"/>
      <c r="K31" s="349"/>
      <c r="L31" s="25" t="s">
        <v>5</v>
      </c>
      <c r="M31" s="3" t="s">
        <v>11</v>
      </c>
      <c r="N31" s="2">
        <f>IF(M31="SÍ",10,"0")</f>
        <v>10</v>
      </c>
      <c r="O31" s="263"/>
      <c r="P31" s="269"/>
      <c r="Q31" s="269"/>
      <c r="R31" s="272"/>
      <c r="S31" s="269"/>
      <c r="T31" s="272"/>
      <c r="U31" s="275"/>
      <c r="V31" s="235"/>
      <c r="W31" s="279"/>
      <c r="X31" s="241"/>
      <c r="Y31" s="243"/>
      <c r="Z31" s="223"/>
      <c r="AA31" s="502"/>
      <c r="AB31" s="320"/>
      <c r="AC31" s="359"/>
      <c r="AD31" s="354"/>
      <c r="AE31" s="339"/>
      <c r="AF31" s="357"/>
      <c r="AG31" s="357"/>
      <c r="AH31" s="352"/>
    </row>
    <row r="32" spans="1:34" ht="39.75" customHeight="1" x14ac:dyDescent="0.25">
      <c r="A32" s="291"/>
      <c r="B32" s="498"/>
      <c r="C32" s="362"/>
      <c r="D32" s="360"/>
      <c r="E32" s="365"/>
      <c r="F32" s="284"/>
      <c r="G32" s="286"/>
      <c r="H32" s="287"/>
      <c r="I32" s="263"/>
      <c r="J32" s="223"/>
      <c r="K32" s="350"/>
      <c r="L32" s="27" t="s">
        <v>31</v>
      </c>
      <c r="M32" s="3" t="s">
        <v>11</v>
      </c>
      <c r="N32" s="2">
        <f>IF(M32="SÍ",30,"0")</f>
        <v>30</v>
      </c>
      <c r="O32" s="263"/>
      <c r="P32" s="269"/>
      <c r="Q32" s="269"/>
      <c r="R32" s="272"/>
      <c r="S32" s="269"/>
      <c r="T32" s="272"/>
      <c r="U32" s="275"/>
      <c r="V32" s="277"/>
      <c r="W32" s="280"/>
      <c r="X32" s="281"/>
      <c r="Y32" s="243"/>
      <c r="Z32" s="223"/>
      <c r="AA32" s="502"/>
      <c r="AB32" s="320"/>
      <c r="AC32" s="359"/>
      <c r="AD32" s="355"/>
      <c r="AE32" s="339"/>
      <c r="AF32" s="357"/>
      <c r="AG32" s="357"/>
      <c r="AH32" s="352"/>
    </row>
    <row r="33" spans="1:34" ht="50.25" customHeight="1" x14ac:dyDescent="0.25">
      <c r="A33" s="290" t="s">
        <v>166</v>
      </c>
      <c r="B33" s="496" t="s">
        <v>173</v>
      </c>
      <c r="C33" s="340" t="s">
        <v>174</v>
      </c>
      <c r="D33" s="343" t="s">
        <v>175</v>
      </c>
      <c r="E33" s="344" t="s">
        <v>176</v>
      </c>
      <c r="F33" s="257" t="s">
        <v>13</v>
      </c>
      <c r="G33" s="259" t="str">
        <f>IF(F33="(1) RARA VEZ","1", IF(F33="(2) IMPROBABLE","2",IF(F33="(3) POSIBLE","3",IF(F33="(4) PROBABLE","4",IF(F33="(5) CASI SEGURO","5","")))))</f>
        <v>1</v>
      </c>
      <c r="H33" s="261" t="s">
        <v>20</v>
      </c>
      <c r="I33" s="263" t="str">
        <f>IF(H33="(5) MODERADO","5", IF(H33="(10) MAYOR","10",IF(H33="(20) CATASTROFICO","20","")))</f>
        <v>10</v>
      </c>
      <c r="J33" s="223">
        <f>G33*I33</f>
        <v>10</v>
      </c>
      <c r="K33" s="330" t="s">
        <v>177</v>
      </c>
      <c r="L33" s="24" t="s">
        <v>6</v>
      </c>
      <c r="M33" s="3" t="s">
        <v>11</v>
      </c>
      <c r="N33" s="74">
        <f>IF(M33="SÍ",15,"0")</f>
        <v>15</v>
      </c>
      <c r="O33" s="267">
        <f>SUM(N33:N39)</f>
        <v>85</v>
      </c>
      <c r="P33" s="268">
        <f>IF(AND($O33&gt;=0,$O33&lt;=50),0,IF(AND($O33&gt;50,$O33&lt;=75),1,IF(AND($O33&gt;75,$O33&lt;=100),2,"")))</f>
        <v>2</v>
      </c>
      <c r="Q33" s="268">
        <f>$G33-$P33</f>
        <v>-1</v>
      </c>
      <c r="R33" s="271">
        <f>IF($Q33&lt;=0,1,$Q33)</f>
        <v>1</v>
      </c>
      <c r="S33" s="268">
        <f>$I33-$P33</f>
        <v>8</v>
      </c>
      <c r="T33" s="271">
        <f>IF($S33=19,10,IF($S33=18,5,IF($S33=9,5,IF($S33=8,5,I33))))</f>
        <v>5</v>
      </c>
      <c r="U33" s="274" t="s">
        <v>8</v>
      </c>
      <c r="V33" s="234" t="str">
        <f>IF(AND($U33="PROBABILIDAD",$R33=1),$XET$6,IF(AND($U33="PROBABILIDAD",$R33=2),$XET$5,IF(AND($U33="PROBABILIDAD",$R33=3),$XET$4,IF(AND($U33="PROBABILIDAD",$R33=4),$XET$3,IF(AND($U33="PROBABILIDAD",$R33=5),$XET$2,$F33)))))</f>
        <v>(1) RARA VEZ</v>
      </c>
      <c r="W33" s="237">
        <f>IF($U33="PROBABILIDAD",$R33,$G33)</f>
        <v>1</v>
      </c>
      <c r="X33" s="240" t="str">
        <f>IF(AND($U33="IMPACTO",$S33=18),$XET$9,IF(AND($U33="IMPACTO",$S33=19),$XEU$9,IF(AND($U33="IMPACTO",$S33=20),$XEV$9,IF(AND($U33="IMPACTO",$S33&lt;10),$XET$9,$H33))))</f>
        <v>(10) MAYOR</v>
      </c>
      <c r="Y33" s="243" t="str">
        <f>IF($U33="IMPACTO",$T33,$I33)</f>
        <v>10</v>
      </c>
      <c r="Z33" s="223">
        <f>+W33*Y33</f>
        <v>10</v>
      </c>
      <c r="AA33" s="503" t="s">
        <v>178</v>
      </c>
      <c r="AB33" s="319">
        <v>2019</v>
      </c>
      <c r="AC33" s="333" t="s">
        <v>179</v>
      </c>
      <c r="AD33" s="335" t="s">
        <v>180</v>
      </c>
      <c r="AE33" s="338"/>
      <c r="AF33" s="314" t="s">
        <v>181</v>
      </c>
      <c r="AG33" s="314" t="s">
        <v>182</v>
      </c>
      <c r="AH33" s="316" t="s">
        <v>183</v>
      </c>
    </row>
    <row r="34" spans="1:34" ht="48" customHeight="1" x14ac:dyDescent="0.25">
      <c r="A34" s="291"/>
      <c r="B34" s="497"/>
      <c r="C34" s="341"/>
      <c r="D34" s="343"/>
      <c r="E34" s="345"/>
      <c r="F34" s="257"/>
      <c r="G34" s="259"/>
      <c r="H34" s="261"/>
      <c r="I34" s="263"/>
      <c r="J34" s="223"/>
      <c r="K34" s="331"/>
      <c r="L34" s="25" t="s">
        <v>7</v>
      </c>
      <c r="M34" s="3" t="s">
        <v>11</v>
      </c>
      <c r="N34" s="2">
        <f>IF(M34="SÍ",5,"0")</f>
        <v>5</v>
      </c>
      <c r="O34" s="263"/>
      <c r="P34" s="269"/>
      <c r="Q34" s="269"/>
      <c r="R34" s="272"/>
      <c r="S34" s="269"/>
      <c r="T34" s="272"/>
      <c r="U34" s="275"/>
      <c r="V34" s="235"/>
      <c r="W34" s="238"/>
      <c r="X34" s="241"/>
      <c r="Y34" s="243"/>
      <c r="Z34" s="223"/>
      <c r="AA34" s="504"/>
      <c r="AB34" s="320"/>
      <c r="AC34" s="334"/>
      <c r="AD34" s="336"/>
      <c r="AE34" s="339"/>
      <c r="AF34" s="315"/>
      <c r="AG34" s="315"/>
      <c r="AH34" s="317"/>
    </row>
    <row r="35" spans="1:34" ht="33" customHeight="1" x14ac:dyDescent="0.25">
      <c r="A35" s="291"/>
      <c r="B35" s="497"/>
      <c r="C35" s="341"/>
      <c r="D35" s="343"/>
      <c r="E35" s="345"/>
      <c r="F35" s="257"/>
      <c r="G35" s="259"/>
      <c r="H35" s="261"/>
      <c r="I35" s="263"/>
      <c r="J35" s="327" t="str">
        <f>IF(AND(J33&gt;=5,J33&lt;=10),"BAJA",IF(AND(J33&gt;=15,J33&lt;=25),"MODERADA",IF(AND(J33&gt;=30,J33&lt;=50),"ALTA",IF(AND(J33&gt;=60,J33&lt;=100),"EXTREMA",""))))</f>
        <v>BAJA</v>
      </c>
      <c r="K35" s="331"/>
      <c r="L35" s="26" t="s">
        <v>3</v>
      </c>
      <c r="M35" s="3" t="s">
        <v>12</v>
      </c>
      <c r="N35" s="2" t="str">
        <f>IF(M35="SÍ",15,"0")</f>
        <v>0</v>
      </c>
      <c r="O35" s="263"/>
      <c r="P35" s="269"/>
      <c r="Q35" s="269"/>
      <c r="R35" s="272"/>
      <c r="S35" s="269"/>
      <c r="T35" s="272"/>
      <c r="U35" s="275"/>
      <c r="V35" s="235"/>
      <c r="W35" s="238"/>
      <c r="X35" s="241"/>
      <c r="Y35" s="243"/>
      <c r="Z35" s="327" t="str">
        <f>IF(AND($Z33&gt;=5,$Z33&lt;=10),"BAJA",IF(AND($Z33&gt;=15,$Z33&lt;=25),"MODERADA",IF(AND($Z33&gt;=30,$Z33&lt;=50),"ALTA",IF(AND($Z33&gt;=60,$Z33&lt;=100),"EXTREMA",""))))</f>
        <v>BAJA</v>
      </c>
      <c r="AA35" s="504"/>
      <c r="AB35" s="320"/>
      <c r="AC35" s="334"/>
      <c r="AD35" s="336"/>
      <c r="AE35" s="339"/>
      <c r="AF35" s="315"/>
      <c r="AG35" s="315"/>
      <c r="AH35" s="317"/>
    </row>
    <row r="36" spans="1:34" ht="26.25" customHeight="1" x14ac:dyDescent="0.25">
      <c r="A36" s="291"/>
      <c r="B36" s="497"/>
      <c r="C36" s="341"/>
      <c r="D36" s="343"/>
      <c r="E36" s="345"/>
      <c r="F36" s="257"/>
      <c r="G36" s="259"/>
      <c r="H36" s="261"/>
      <c r="I36" s="263"/>
      <c r="J36" s="328"/>
      <c r="K36" s="331"/>
      <c r="L36" s="26" t="s">
        <v>4</v>
      </c>
      <c r="M36" s="3" t="s">
        <v>11</v>
      </c>
      <c r="N36" s="2">
        <f>IF(M36="SÍ",10,"0")</f>
        <v>10</v>
      </c>
      <c r="O36" s="263"/>
      <c r="P36" s="269"/>
      <c r="Q36" s="269"/>
      <c r="R36" s="272"/>
      <c r="S36" s="269"/>
      <c r="T36" s="272"/>
      <c r="U36" s="275"/>
      <c r="V36" s="235"/>
      <c r="W36" s="238"/>
      <c r="X36" s="241"/>
      <c r="Y36" s="243"/>
      <c r="Z36" s="328"/>
      <c r="AA36" s="504"/>
      <c r="AB36" s="320"/>
      <c r="AC36" s="334"/>
      <c r="AD36" s="336"/>
      <c r="AE36" s="339"/>
      <c r="AF36" s="315"/>
      <c r="AG36" s="315"/>
      <c r="AH36" s="317"/>
    </row>
    <row r="37" spans="1:34" ht="45" customHeight="1" x14ac:dyDescent="0.25">
      <c r="A37" s="291"/>
      <c r="B37" s="497"/>
      <c r="C37" s="341"/>
      <c r="D37" s="343"/>
      <c r="E37" s="345"/>
      <c r="F37" s="257"/>
      <c r="G37" s="259"/>
      <c r="H37" s="261"/>
      <c r="I37" s="263"/>
      <c r="J37" s="328"/>
      <c r="K37" s="331"/>
      <c r="L37" s="25" t="s">
        <v>32</v>
      </c>
      <c r="M37" s="69" t="s">
        <v>11</v>
      </c>
      <c r="N37" s="2">
        <f>IF(M37="SÍ",15,"0")</f>
        <v>15</v>
      </c>
      <c r="O37" s="263"/>
      <c r="P37" s="269"/>
      <c r="Q37" s="269"/>
      <c r="R37" s="272"/>
      <c r="S37" s="269"/>
      <c r="T37" s="272"/>
      <c r="U37" s="275"/>
      <c r="V37" s="235"/>
      <c r="W37" s="238"/>
      <c r="X37" s="241"/>
      <c r="Y37" s="243"/>
      <c r="Z37" s="328"/>
      <c r="AA37" s="504"/>
      <c r="AB37" s="320"/>
      <c r="AC37" s="334"/>
      <c r="AD37" s="336"/>
      <c r="AE37" s="339"/>
      <c r="AF37" s="315"/>
      <c r="AG37" s="315"/>
      <c r="AH37" s="317"/>
    </row>
    <row r="38" spans="1:34" ht="51" customHeight="1" x14ac:dyDescent="0.25">
      <c r="A38" s="291"/>
      <c r="B38" s="497"/>
      <c r="C38" s="341"/>
      <c r="D38" s="343"/>
      <c r="E38" s="345"/>
      <c r="F38" s="257"/>
      <c r="G38" s="259"/>
      <c r="H38" s="261"/>
      <c r="I38" s="263"/>
      <c r="J38" s="328"/>
      <c r="K38" s="331"/>
      <c r="L38" s="25" t="s">
        <v>5</v>
      </c>
      <c r="M38" s="3" t="s">
        <v>11</v>
      </c>
      <c r="N38" s="2">
        <f>IF(M38="SÍ",10,"0")</f>
        <v>10</v>
      </c>
      <c r="O38" s="263"/>
      <c r="P38" s="269"/>
      <c r="Q38" s="269"/>
      <c r="R38" s="272"/>
      <c r="S38" s="269"/>
      <c r="T38" s="272"/>
      <c r="U38" s="275"/>
      <c r="V38" s="235"/>
      <c r="W38" s="238"/>
      <c r="X38" s="241"/>
      <c r="Y38" s="243"/>
      <c r="Z38" s="328"/>
      <c r="AA38" s="504"/>
      <c r="AB38" s="320"/>
      <c r="AC38" s="334"/>
      <c r="AD38" s="336"/>
      <c r="AE38" s="339"/>
      <c r="AF38" s="315"/>
      <c r="AG38" s="315"/>
      <c r="AH38" s="317"/>
    </row>
    <row r="39" spans="1:34" ht="39.75" customHeight="1" x14ac:dyDescent="0.25">
      <c r="A39" s="291"/>
      <c r="B39" s="498"/>
      <c r="C39" s="342"/>
      <c r="D39" s="343"/>
      <c r="E39" s="346"/>
      <c r="F39" s="284"/>
      <c r="G39" s="347"/>
      <c r="H39" s="287"/>
      <c r="I39" s="263"/>
      <c r="J39" s="329"/>
      <c r="K39" s="332"/>
      <c r="L39" s="27" t="s">
        <v>31</v>
      </c>
      <c r="M39" s="3" t="s">
        <v>11</v>
      </c>
      <c r="N39" s="2">
        <f>IF(M39="SÍ",30,"0")</f>
        <v>30</v>
      </c>
      <c r="O39" s="263"/>
      <c r="P39" s="269"/>
      <c r="Q39" s="269"/>
      <c r="R39" s="272"/>
      <c r="S39" s="269"/>
      <c r="T39" s="272"/>
      <c r="U39" s="275"/>
      <c r="V39" s="277"/>
      <c r="W39" s="318"/>
      <c r="X39" s="281"/>
      <c r="Y39" s="243"/>
      <c r="Z39" s="329"/>
      <c r="AA39" s="504"/>
      <c r="AB39" s="320"/>
      <c r="AC39" s="334"/>
      <c r="AD39" s="337"/>
      <c r="AE39" s="339"/>
      <c r="AF39" s="315"/>
      <c r="AG39" s="315"/>
      <c r="AH39" s="317"/>
    </row>
    <row r="40" spans="1:34" ht="39.75" customHeight="1" x14ac:dyDescent="0.25">
      <c r="A40" s="290" t="s">
        <v>166</v>
      </c>
      <c r="B40" s="496" t="s">
        <v>173</v>
      </c>
      <c r="C40" s="521" t="s">
        <v>184</v>
      </c>
      <c r="D40" s="483" t="s">
        <v>185</v>
      </c>
      <c r="E40" s="485" t="s">
        <v>186</v>
      </c>
      <c r="F40" s="257" t="s">
        <v>13</v>
      </c>
      <c r="G40" s="259" t="str">
        <f>IF(F40="(1) RARA VEZ","1", IF(F40="(2) IMPROBABLE","2",IF(F40="(3) POSIBLE","3",IF(F40="(4) PROBABLE","4",IF(F40="(5) CASI SEGURO","5","")))))</f>
        <v>1</v>
      </c>
      <c r="H40" s="261" t="s">
        <v>20</v>
      </c>
      <c r="I40" s="263" t="str">
        <f>IF(H40="(5) MODERADO","5", IF(H40="(10) MAYOR","10",IF(H40="(20) CATASTROFICO","20","")))</f>
        <v>10</v>
      </c>
      <c r="J40" s="282">
        <f>+G40*I40</f>
        <v>10</v>
      </c>
      <c r="K40" s="488" t="s">
        <v>187</v>
      </c>
      <c r="L40" s="24" t="s">
        <v>6</v>
      </c>
      <c r="M40" s="3" t="s">
        <v>11</v>
      </c>
      <c r="N40" s="74">
        <f>IF(M40="SÍ",15,"0")</f>
        <v>15</v>
      </c>
      <c r="O40" s="267">
        <f>SUM(N40:N46)</f>
        <v>85</v>
      </c>
      <c r="P40" s="268">
        <f>IF(AND($O40&gt;=0,$O40&lt;=50),0,IF(AND($O40&gt;50,$O40&lt;=75),1,IF(AND($O40&gt;75,$O40&lt;=100),2,"")))</f>
        <v>2</v>
      </c>
      <c r="Q40" s="268">
        <f>$G40-$P40</f>
        <v>-1</v>
      </c>
      <c r="R40" s="271">
        <f>IF($Q40&lt;=0,1,$Q40)</f>
        <v>1</v>
      </c>
      <c r="S40" s="268">
        <f>$I40-$P40</f>
        <v>8</v>
      </c>
      <c r="T40" s="271">
        <f>IF($S40=19,10,IF($S40=18,5,IF($S40=9,5,IF($S40=8,5,I40))))</f>
        <v>5</v>
      </c>
      <c r="U40" s="490" t="s">
        <v>8</v>
      </c>
      <c r="V40" s="234" t="str">
        <f>IF(AND($U40="PROBABILIDAD",$R40=1),$XET$6,IF(AND($U40="PROBABILIDAD",$R40=2),$XET$5,IF(AND($U40="PROBABILIDAD",$R40=3),$XET$4,IF(AND($U40="PROBABILIDAD",$R40=4),$XET$3,IF(AND($U40="PROBABILIDAD",$R40=5),$XET$2,$F40)))))</f>
        <v>(1) RARA VEZ</v>
      </c>
      <c r="W40" s="237">
        <f>IF($U40="PROBABILIDAD",$R40,$G40)</f>
        <v>1</v>
      </c>
      <c r="X40" s="240" t="str">
        <f>IF(AND($U40="IMPACTO",$S40=18),$XET$9,IF(AND($U40="IMPACTO",$S40=19),$XEU$9,IF(AND($U40="IMPACTO",$S40=20),$XEV$9,IF(AND($U40="IMPACTO",$S40&lt;10),$XET$9,$H40))))</f>
        <v>(10) MAYOR</v>
      </c>
      <c r="Y40" s="243" t="str">
        <f>IF($U40="IMPACTO",$T40,$I40)</f>
        <v>10</v>
      </c>
      <c r="Z40" s="282">
        <f>+W40*Y40</f>
        <v>10</v>
      </c>
      <c r="AA40" s="524" t="s">
        <v>188</v>
      </c>
      <c r="AB40" s="347"/>
      <c r="AC40" s="314"/>
      <c r="AD40" s="484"/>
      <c r="AE40" s="338"/>
      <c r="AF40" s="356"/>
      <c r="AG40" s="356"/>
      <c r="AH40" s="351"/>
    </row>
    <row r="41" spans="1:34" ht="39.75" customHeight="1" x14ac:dyDescent="0.25">
      <c r="A41" s="291"/>
      <c r="B41" s="497"/>
      <c r="C41" s="522"/>
      <c r="D41" s="483"/>
      <c r="E41" s="486"/>
      <c r="F41" s="257"/>
      <c r="G41" s="259"/>
      <c r="H41" s="261"/>
      <c r="I41" s="263"/>
      <c r="J41" s="282"/>
      <c r="K41" s="489"/>
      <c r="L41" s="25" t="s">
        <v>7</v>
      </c>
      <c r="M41" s="3" t="s">
        <v>11</v>
      </c>
      <c r="N41" s="2">
        <f>IF(M41="SÍ",5,"0")</f>
        <v>5</v>
      </c>
      <c r="O41" s="263"/>
      <c r="P41" s="269"/>
      <c r="Q41" s="269"/>
      <c r="R41" s="272"/>
      <c r="S41" s="269"/>
      <c r="T41" s="272"/>
      <c r="U41" s="491"/>
      <c r="V41" s="235"/>
      <c r="W41" s="238"/>
      <c r="X41" s="241"/>
      <c r="Y41" s="243"/>
      <c r="Z41" s="282"/>
      <c r="AA41" s="525"/>
      <c r="AB41" s="527"/>
      <c r="AC41" s="529"/>
      <c r="AD41" s="530"/>
      <c r="AE41" s="339"/>
      <c r="AF41" s="357"/>
      <c r="AG41" s="357"/>
      <c r="AH41" s="352"/>
    </row>
    <row r="42" spans="1:34" ht="39.75" customHeight="1" x14ac:dyDescent="0.25">
      <c r="A42" s="291"/>
      <c r="B42" s="497"/>
      <c r="C42" s="522"/>
      <c r="D42" s="483"/>
      <c r="E42" s="486"/>
      <c r="F42" s="257"/>
      <c r="G42" s="259"/>
      <c r="H42" s="261"/>
      <c r="I42" s="263"/>
      <c r="J42" s="221" t="str">
        <f>IF(AND(J40&gt;=5,J40&lt;=10),"BAJA",IF(AND(J40&gt;=15,J40&lt;=25),"MODERADA",IF(AND(J40&gt;=30,J40&lt;=50),"ALTA",IF(AND(J40&gt;=60,J40&lt;=100),"EXTREMA",""))))</f>
        <v>BAJA</v>
      </c>
      <c r="K42" s="489"/>
      <c r="L42" s="26" t="s">
        <v>3</v>
      </c>
      <c r="M42" s="3" t="s">
        <v>12</v>
      </c>
      <c r="N42" s="2" t="str">
        <f>IF(M42="SÍ",15,"0")</f>
        <v>0</v>
      </c>
      <c r="O42" s="263"/>
      <c r="P42" s="269"/>
      <c r="Q42" s="269"/>
      <c r="R42" s="272"/>
      <c r="S42" s="269"/>
      <c r="T42" s="272"/>
      <c r="U42" s="491"/>
      <c r="V42" s="235"/>
      <c r="W42" s="238"/>
      <c r="X42" s="241"/>
      <c r="Y42" s="243"/>
      <c r="Z42" s="221" t="str">
        <f>IF(AND($Z40&gt;=5,$Z40&lt;=10),"BAJA",IF(AND($Z40&gt;=15,$Z40&lt;=25),"MODERADA",IF(AND($Z40&gt;=30,$Z40&lt;=50),"ALTA",IF(AND($Z40&gt;=60,$Z40&lt;=100),"EXTREMA",""))))</f>
        <v>BAJA</v>
      </c>
      <c r="AA42" s="525"/>
      <c r="AB42" s="527"/>
      <c r="AC42" s="529"/>
      <c r="AD42" s="530"/>
      <c r="AE42" s="339"/>
      <c r="AF42" s="357"/>
      <c r="AG42" s="357"/>
      <c r="AH42" s="352"/>
    </row>
    <row r="43" spans="1:34" ht="39.75" customHeight="1" x14ac:dyDescent="0.25">
      <c r="A43" s="291"/>
      <c r="B43" s="497"/>
      <c r="C43" s="522"/>
      <c r="D43" s="483"/>
      <c r="E43" s="486"/>
      <c r="F43" s="257"/>
      <c r="G43" s="259"/>
      <c r="H43" s="261"/>
      <c r="I43" s="263"/>
      <c r="J43" s="221"/>
      <c r="K43" s="489"/>
      <c r="L43" s="26" t="s">
        <v>4</v>
      </c>
      <c r="M43" s="3" t="s">
        <v>11</v>
      </c>
      <c r="N43" s="2">
        <f>IF(M43="SÍ",10,"0")</f>
        <v>10</v>
      </c>
      <c r="O43" s="263"/>
      <c r="P43" s="269"/>
      <c r="Q43" s="269"/>
      <c r="R43" s="272"/>
      <c r="S43" s="269"/>
      <c r="T43" s="272"/>
      <c r="U43" s="491"/>
      <c r="V43" s="235"/>
      <c r="W43" s="238"/>
      <c r="X43" s="241"/>
      <c r="Y43" s="243"/>
      <c r="Z43" s="221"/>
      <c r="AA43" s="525"/>
      <c r="AB43" s="527"/>
      <c r="AC43" s="529"/>
      <c r="AD43" s="530"/>
      <c r="AE43" s="339"/>
      <c r="AF43" s="357"/>
      <c r="AG43" s="357"/>
      <c r="AH43" s="352"/>
    </row>
    <row r="44" spans="1:34" ht="39.75" customHeight="1" x14ac:dyDescent="0.25">
      <c r="A44" s="291"/>
      <c r="B44" s="497"/>
      <c r="C44" s="522"/>
      <c r="D44" s="483"/>
      <c r="E44" s="486"/>
      <c r="F44" s="257"/>
      <c r="G44" s="259"/>
      <c r="H44" s="261"/>
      <c r="I44" s="263"/>
      <c r="J44" s="221"/>
      <c r="K44" s="489"/>
      <c r="L44" s="25" t="s">
        <v>32</v>
      </c>
      <c r="M44" s="69" t="s">
        <v>11</v>
      </c>
      <c r="N44" s="2">
        <f>IF(M44="SÍ",15,"0")</f>
        <v>15</v>
      </c>
      <c r="O44" s="263"/>
      <c r="P44" s="269"/>
      <c r="Q44" s="269"/>
      <c r="R44" s="272"/>
      <c r="S44" s="269"/>
      <c r="T44" s="272"/>
      <c r="U44" s="491"/>
      <c r="V44" s="235"/>
      <c r="W44" s="238"/>
      <c r="X44" s="241"/>
      <c r="Y44" s="243"/>
      <c r="Z44" s="221"/>
      <c r="AA44" s="525"/>
      <c r="AB44" s="527"/>
      <c r="AC44" s="529"/>
      <c r="AD44" s="530"/>
      <c r="AE44" s="339"/>
      <c r="AF44" s="357"/>
      <c r="AG44" s="357"/>
      <c r="AH44" s="352"/>
    </row>
    <row r="45" spans="1:34" ht="39.75" customHeight="1" x14ac:dyDescent="0.25">
      <c r="A45" s="291"/>
      <c r="B45" s="497"/>
      <c r="C45" s="522"/>
      <c r="D45" s="483"/>
      <c r="E45" s="486"/>
      <c r="F45" s="257"/>
      <c r="G45" s="259"/>
      <c r="H45" s="261"/>
      <c r="I45" s="263"/>
      <c r="J45" s="221"/>
      <c r="K45" s="489"/>
      <c r="L45" s="25" t="s">
        <v>5</v>
      </c>
      <c r="M45" s="3" t="s">
        <v>11</v>
      </c>
      <c r="N45" s="2">
        <f>IF(M45="SÍ",10,"0")</f>
        <v>10</v>
      </c>
      <c r="O45" s="263"/>
      <c r="P45" s="269"/>
      <c r="Q45" s="269"/>
      <c r="R45" s="272"/>
      <c r="S45" s="269"/>
      <c r="T45" s="272"/>
      <c r="U45" s="491"/>
      <c r="V45" s="235"/>
      <c r="W45" s="238"/>
      <c r="X45" s="241"/>
      <c r="Y45" s="243"/>
      <c r="Z45" s="221"/>
      <c r="AA45" s="525"/>
      <c r="AB45" s="527"/>
      <c r="AC45" s="529"/>
      <c r="AD45" s="530"/>
      <c r="AE45" s="339"/>
      <c r="AF45" s="357"/>
      <c r="AG45" s="357"/>
      <c r="AH45" s="352"/>
    </row>
    <row r="46" spans="1:34" ht="39.75" customHeight="1" x14ac:dyDescent="0.25">
      <c r="A46" s="291"/>
      <c r="B46" s="498"/>
      <c r="C46" s="523"/>
      <c r="D46" s="484"/>
      <c r="E46" s="487"/>
      <c r="F46" s="284"/>
      <c r="G46" s="347"/>
      <c r="H46" s="287"/>
      <c r="I46" s="263"/>
      <c r="J46" s="250"/>
      <c r="K46" s="489"/>
      <c r="L46" s="27" t="s">
        <v>31</v>
      </c>
      <c r="M46" s="3" t="s">
        <v>11</v>
      </c>
      <c r="N46" s="2">
        <f>IF(M46="SÍ",30,"0")</f>
        <v>30</v>
      </c>
      <c r="O46" s="263"/>
      <c r="P46" s="269"/>
      <c r="Q46" s="269"/>
      <c r="R46" s="272"/>
      <c r="S46" s="269"/>
      <c r="T46" s="272"/>
      <c r="U46" s="491"/>
      <c r="V46" s="277"/>
      <c r="W46" s="318"/>
      <c r="X46" s="281"/>
      <c r="Y46" s="243"/>
      <c r="Z46" s="250"/>
      <c r="AA46" s="526"/>
      <c r="AB46" s="528"/>
      <c r="AC46" s="529"/>
      <c r="AD46" s="531"/>
      <c r="AE46" s="339"/>
      <c r="AF46" s="357"/>
      <c r="AG46" s="357"/>
      <c r="AH46" s="352"/>
    </row>
    <row r="47" spans="1:34" ht="39.75" customHeight="1" x14ac:dyDescent="0.25">
      <c r="A47" s="290" t="s">
        <v>189</v>
      </c>
      <c r="B47" s="496" t="s">
        <v>190</v>
      </c>
      <c r="C47" s="521" t="s">
        <v>191</v>
      </c>
      <c r="D47" s="483" t="s">
        <v>192</v>
      </c>
      <c r="E47" s="532" t="s">
        <v>193</v>
      </c>
      <c r="F47" s="284" t="s">
        <v>15</v>
      </c>
      <c r="G47" s="259" t="str">
        <f>IF(F47="(1) RARA VEZ","1", IF(F47="(2) IMPROBABLE","2",IF(F47="(3) POSIBLE","3",IF(F47="(4) PROBABLE","4",IF(F47="(5) CASI SEGURO","5","")))))</f>
        <v>3</v>
      </c>
      <c r="H47" s="261" t="s">
        <v>20</v>
      </c>
      <c r="I47" s="263" t="str">
        <f>IF(H47="(5) MODERADO","5", IF(H47="(10) MAYOR","10",IF(H47="(20) CATASTROFICO","20","")))</f>
        <v>10</v>
      </c>
      <c r="J47" s="221">
        <f>+G47*I47</f>
        <v>30</v>
      </c>
      <c r="K47" s="488" t="s">
        <v>194</v>
      </c>
      <c r="L47" s="24" t="s">
        <v>6</v>
      </c>
      <c r="M47" s="88" t="s">
        <v>11</v>
      </c>
      <c r="N47" s="74">
        <f>IF(M47="SÍ",15,"0")</f>
        <v>15</v>
      </c>
      <c r="O47" s="267">
        <f>SUM(N47:N53)</f>
        <v>85</v>
      </c>
      <c r="P47" s="268">
        <f>IF(AND($O47&gt;=0,$O47&lt;=50),0,IF(AND($O47&gt;50,$O47&lt;=75),1,IF(AND($O47&gt;75,$O47&lt;=100),2,"")))</f>
        <v>2</v>
      </c>
      <c r="Q47" s="268">
        <f>$G47-$P47</f>
        <v>1</v>
      </c>
      <c r="R47" s="271">
        <f>IF($Q47&lt;=0,1,$Q47)</f>
        <v>1</v>
      </c>
      <c r="S47" s="268">
        <f>$I47-$P47</f>
        <v>8</v>
      </c>
      <c r="T47" s="271">
        <f>IF($S47=19,10,IF($S47=18,5,IF($S47=9,5,IF($S47=8,5,I47))))</f>
        <v>5</v>
      </c>
      <c r="U47" s="490" t="s">
        <v>9</v>
      </c>
      <c r="V47" s="234" t="str">
        <f>IF(AND($U47="PROBABILIDAD",$R47=1),$XET$6,IF(AND($U47="PROBABILIDAD",$R47=2),$XET$5,IF(AND($U47="PROBABILIDAD",$R47=3),$XET$4,IF(AND($U47="PROBABILIDAD",$R47=4),$XET$3,IF(AND($U47="PROBABILIDAD",$R47=5),$XET$2,$F47)))))</f>
        <v>(3) POSIBLE</v>
      </c>
      <c r="W47" s="278" t="str">
        <f>IF($U47="PROBABILIDAD",$R47,$G47)</f>
        <v>3</v>
      </c>
      <c r="X47" s="240" t="str">
        <f>IF(AND($U47="IMPACTO",$S47=18),$XET$9,IF(AND($U47="IMPACTO",$S47=19),$XEU$9,IF(AND($U47="IMPACTO",$S47=20),$XEV$9,IF(AND($U47="IMPACTO",$S47&lt;10),$XET$9,$H47))))</f>
        <v>(5) MODERADO</v>
      </c>
      <c r="Y47" s="243">
        <f>IF($U47="IMPACTO",$T47,$I47)</f>
        <v>5</v>
      </c>
      <c r="Z47" s="223">
        <f>+W47*Y47</f>
        <v>15</v>
      </c>
      <c r="AA47" s="541" t="s">
        <v>195</v>
      </c>
      <c r="AB47" s="347">
        <v>2019</v>
      </c>
      <c r="AC47" s="484" t="s">
        <v>196</v>
      </c>
      <c r="AD47" s="543" t="s">
        <v>197</v>
      </c>
      <c r="AE47" s="546">
        <v>43598</v>
      </c>
      <c r="AF47" s="549" t="s">
        <v>198</v>
      </c>
      <c r="AG47" s="356"/>
      <c r="AH47" s="543" t="s">
        <v>199</v>
      </c>
    </row>
    <row r="48" spans="1:34" ht="39.75" customHeight="1" x14ac:dyDescent="0.25">
      <c r="A48" s="291"/>
      <c r="B48" s="497"/>
      <c r="C48" s="522"/>
      <c r="D48" s="483"/>
      <c r="E48" s="533"/>
      <c r="F48" s="534"/>
      <c r="G48" s="259"/>
      <c r="H48" s="261"/>
      <c r="I48" s="263"/>
      <c r="J48" s="221"/>
      <c r="K48" s="489"/>
      <c r="L48" s="25" t="s">
        <v>7</v>
      </c>
      <c r="M48" s="3" t="s">
        <v>11</v>
      </c>
      <c r="N48" s="2">
        <f>IF(M48="SÍ",5,"0")</f>
        <v>5</v>
      </c>
      <c r="O48" s="263"/>
      <c r="P48" s="269"/>
      <c r="Q48" s="269"/>
      <c r="R48" s="272"/>
      <c r="S48" s="269"/>
      <c r="T48" s="272"/>
      <c r="U48" s="491"/>
      <c r="V48" s="235"/>
      <c r="W48" s="279"/>
      <c r="X48" s="241"/>
      <c r="Y48" s="243"/>
      <c r="Z48" s="223"/>
      <c r="AA48" s="542"/>
      <c r="AB48" s="527"/>
      <c r="AC48" s="530"/>
      <c r="AD48" s="544"/>
      <c r="AE48" s="547"/>
      <c r="AF48" s="550"/>
      <c r="AG48" s="357"/>
      <c r="AH48" s="544"/>
    </row>
    <row r="49" spans="1:34" ht="39.75" customHeight="1" x14ac:dyDescent="0.25">
      <c r="A49" s="291"/>
      <c r="B49" s="497"/>
      <c r="C49" s="522"/>
      <c r="D49" s="483"/>
      <c r="E49" s="533"/>
      <c r="F49" s="534"/>
      <c r="G49" s="259"/>
      <c r="H49" s="261"/>
      <c r="I49" s="263"/>
      <c r="J49" s="221" t="str">
        <f>IF(AND(J47&gt;=5,J47&lt;=10),"BAJA",IF(AND(J47&gt;=15,J47&lt;=25),"MODERADA",IF(AND(J47&gt;=30,J47&lt;=50),"ALTA",IF(AND(J47&gt;=60,J47&lt;=100),"EXTREMA",""))))</f>
        <v>ALTA</v>
      </c>
      <c r="K49" s="489"/>
      <c r="L49" s="26" t="s">
        <v>3</v>
      </c>
      <c r="M49" s="3" t="s">
        <v>12</v>
      </c>
      <c r="N49" s="2" t="str">
        <f>IF(M49="SÍ",15,"0")</f>
        <v>0</v>
      </c>
      <c r="O49" s="263"/>
      <c r="P49" s="269"/>
      <c r="Q49" s="269"/>
      <c r="R49" s="272"/>
      <c r="S49" s="269"/>
      <c r="T49" s="272"/>
      <c r="U49" s="491"/>
      <c r="V49" s="235"/>
      <c r="W49" s="279"/>
      <c r="X49" s="241"/>
      <c r="Y49" s="243"/>
      <c r="Z49" s="327" t="str">
        <f>IF(AND($Z47&gt;=5,$Z47&lt;=10),"BAJA",IF(AND($Z47&gt;=15,$Z47&lt;=25),"MODERADA",IF(AND($Z47&gt;=30,$Z47&lt;=50),"ALTA",IF(AND($Z47&gt;=60,$Z47&lt;=100),"EXTREMA",""))))</f>
        <v>MODERADA</v>
      </c>
      <c r="AA49" s="525"/>
      <c r="AB49" s="527"/>
      <c r="AC49" s="530"/>
      <c r="AD49" s="544"/>
      <c r="AE49" s="547"/>
      <c r="AF49" s="550"/>
      <c r="AG49" s="357"/>
      <c r="AH49" s="544"/>
    </row>
    <row r="50" spans="1:34" ht="39.75" customHeight="1" x14ac:dyDescent="0.25">
      <c r="A50" s="291"/>
      <c r="B50" s="497"/>
      <c r="C50" s="522"/>
      <c r="D50" s="483"/>
      <c r="E50" s="533"/>
      <c r="F50" s="534"/>
      <c r="G50" s="259"/>
      <c r="H50" s="261"/>
      <c r="I50" s="263"/>
      <c r="J50" s="221"/>
      <c r="K50" s="489"/>
      <c r="L50" s="26" t="s">
        <v>4</v>
      </c>
      <c r="M50" s="3" t="s">
        <v>11</v>
      </c>
      <c r="N50" s="2">
        <f>IF(M50="SÍ",10,"0")</f>
        <v>10</v>
      </c>
      <c r="O50" s="263"/>
      <c r="P50" s="269"/>
      <c r="Q50" s="269"/>
      <c r="R50" s="272"/>
      <c r="S50" s="269"/>
      <c r="T50" s="272"/>
      <c r="U50" s="491"/>
      <c r="V50" s="235"/>
      <c r="W50" s="279"/>
      <c r="X50" s="241"/>
      <c r="Y50" s="243"/>
      <c r="Z50" s="328"/>
      <c r="AA50" s="525"/>
      <c r="AB50" s="527"/>
      <c r="AC50" s="530"/>
      <c r="AD50" s="544"/>
      <c r="AE50" s="547"/>
      <c r="AF50" s="550"/>
      <c r="AG50" s="357"/>
      <c r="AH50" s="544"/>
    </row>
    <row r="51" spans="1:34" ht="39.75" customHeight="1" x14ac:dyDescent="0.25">
      <c r="A51" s="291"/>
      <c r="B51" s="497"/>
      <c r="C51" s="522"/>
      <c r="D51" s="483"/>
      <c r="E51" s="533"/>
      <c r="F51" s="534"/>
      <c r="G51" s="259"/>
      <c r="H51" s="261"/>
      <c r="I51" s="263"/>
      <c r="J51" s="221"/>
      <c r="K51" s="489"/>
      <c r="L51" s="25" t="s">
        <v>32</v>
      </c>
      <c r="M51" s="69" t="s">
        <v>11</v>
      </c>
      <c r="N51" s="2">
        <f>IF(M51="SÍ",15,"0")</f>
        <v>15</v>
      </c>
      <c r="O51" s="263"/>
      <c r="P51" s="269"/>
      <c r="Q51" s="269"/>
      <c r="R51" s="272"/>
      <c r="S51" s="269"/>
      <c r="T51" s="272"/>
      <c r="U51" s="491"/>
      <c r="V51" s="235"/>
      <c r="W51" s="279"/>
      <c r="X51" s="241"/>
      <c r="Y51" s="243"/>
      <c r="Z51" s="328"/>
      <c r="AA51" s="525"/>
      <c r="AB51" s="527"/>
      <c r="AC51" s="530"/>
      <c r="AD51" s="544"/>
      <c r="AE51" s="547"/>
      <c r="AF51" s="550"/>
      <c r="AG51" s="357"/>
      <c r="AH51" s="544"/>
    </row>
    <row r="52" spans="1:34" ht="39.75" customHeight="1" x14ac:dyDescent="0.25">
      <c r="A52" s="291"/>
      <c r="B52" s="497"/>
      <c r="C52" s="522"/>
      <c r="D52" s="483"/>
      <c r="E52" s="533"/>
      <c r="F52" s="534"/>
      <c r="G52" s="259"/>
      <c r="H52" s="261"/>
      <c r="I52" s="263"/>
      <c r="J52" s="221"/>
      <c r="K52" s="489"/>
      <c r="L52" s="25" t="s">
        <v>5</v>
      </c>
      <c r="M52" s="3" t="s">
        <v>11</v>
      </c>
      <c r="N52" s="2">
        <f>IF(M52="SÍ",10,"0")</f>
        <v>10</v>
      </c>
      <c r="O52" s="263"/>
      <c r="P52" s="269"/>
      <c r="Q52" s="269"/>
      <c r="R52" s="272"/>
      <c r="S52" s="269"/>
      <c r="T52" s="272"/>
      <c r="U52" s="491"/>
      <c r="V52" s="235"/>
      <c r="W52" s="279"/>
      <c r="X52" s="241"/>
      <c r="Y52" s="243"/>
      <c r="Z52" s="328"/>
      <c r="AA52" s="525"/>
      <c r="AB52" s="527"/>
      <c r="AC52" s="530"/>
      <c r="AD52" s="544"/>
      <c r="AE52" s="547"/>
      <c r="AF52" s="550"/>
      <c r="AG52" s="357"/>
      <c r="AH52" s="544"/>
    </row>
    <row r="53" spans="1:34" ht="39.75" customHeight="1" thickBot="1" x14ac:dyDescent="0.3">
      <c r="A53" s="291"/>
      <c r="B53" s="498"/>
      <c r="C53" s="522"/>
      <c r="D53" s="483"/>
      <c r="E53" s="533"/>
      <c r="F53" s="535"/>
      <c r="G53" s="260"/>
      <c r="H53" s="262"/>
      <c r="I53" s="264"/>
      <c r="J53" s="250"/>
      <c r="K53" s="536"/>
      <c r="L53" s="89" t="s">
        <v>31</v>
      </c>
      <c r="M53" s="3" t="s">
        <v>11</v>
      </c>
      <c r="N53" s="90">
        <f>IF(M53="SÍ",30,"0")</f>
        <v>30</v>
      </c>
      <c r="O53" s="537"/>
      <c r="P53" s="538"/>
      <c r="Q53" s="538"/>
      <c r="R53" s="539"/>
      <c r="S53" s="538"/>
      <c r="T53" s="539"/>
      <c r="U53" s="540"/>
      <c r="V53" s="277"/>
      <c r="W53" s="280"/>
      <c r="X53" s="281"/>
      <c r="Y53" s="243"/>
      <c r="Z53" s="329"/>
      <c r="AA53" s="526"/>
      <c r="AB53" s="528"/>
      <c r="AC53" s="531"/>
      <c r="AD53" s="545"/>
      <c r="AE53" s="548"/>
      <c r="AF53" s="551"/>
      <c r="AG53" s="552"/>
      <c r="AH53" s="553"/>
    </row>
    <row r="54" spans="1:34" ht="39.75" customHeight="1" x14ac:dyDescent="0.25">
      <c r="A54" s="554" t="s">
        <v>200</v>
      </c>
      <c r="B54" s="496" t="s">
        <v>201</v>
      </c>
      <c r="C54" s="521" t="s">
        <v>202</v>
      </c>
      <c r="D54" s="483" t="s">
        <v>203</v>
      </c>
      <c r="E54" s="532" t="s">
        <v>204</v>
      </c>
      <c r="F54" s="257" t="s">
        <v>15</v>
      </c>
      <c r="G54" s="285" t="str">
        <f>IF(F54="(1) RARA VEZ","1", IF(F54="(2) IMPROBABLE","2",IF(F54="(3) POSIBLE","3",IF(F54="(4) PROBABLE","4",IF(F54="(5) CASI SEGURO","5","")))))</f>
        <v>3</v>
      </c>
      <c r="H54" s="261" t="s">
        <v>20</v>
      </c>
      <c r="I54" s="263" t="str">
        <f>IF(H54="(5) MODERADO","5", IF(H54="(10) MAYOR","10",IF(H54="(20) CATASTROFICO","20","")))</f>
        <v>10</v>
      </c>
      <c r="J54" s="221">
        <f>G54*I54</f>
        <v>30</v>
      </c>
      <c r="K54" s="557" t="s">
        <v>205</v>
      </c>
      <c r="L54" s="24" t="s">
        <v>6</v>
      </c>
      <c r="M54" s="3" t="s">
        <v>11</v>
      </c>
      <c r="N54" s="74">
        <f>IF(M54="SÍ",15,"0")</f>
        <v>15</v>
      </c>
      <c r="O54" s="267">
        <f>SUM(N54:N60)</f>
        <v>85</v>
      </c>
      <c r="P54" s="268">
        <f>IF(AND($O54&gt;=0,$O54&lt;=50),0,IF(AND($O54&gt;50,$O54&lt;=75),1,IF(AND($O54&gt;75,$O54&lt;=100),2,"")))</f>
        <v>2</v>
      </c>
      <c r="Q54" s="268">
        <f>$G54-$P54</f>
        <v>1</v>
      </c>
      <c r="R54" s="271">
        <f>IF($Q54&lt;=0,1,$Q54)</f>
        <v>1</v>
      </c>
      <c r="S54" s="268">
        <f>$I54-$P54</f>
        <v>8</v>
      </c>
      <c r="T54" s="271">
        <f>IF($S54=19,10,IF($S54=18,5,IF($S54=9,5,IF($S54=8,5,I54))))</f>
        <v>5</v>
      </c>
      <c r="U54" s="274" t="s">
        <v>9</v>
      </c>
      <c r="V54" s="234" t="str">
        <f>IF(AND($U54="PROBABILIDAD",$R54=1),$XET$6,IF(AND($U54="PROBABILIDAD",$R54=2),$XET$5,IF(AND($U54="PROBABILIDAD",$R54=3),$XET$4,IF(AND($U54="PROBABILIDAD",$R54=4),$XET$3,IF(AND($U54="PROBABILIDAD",$R54=5),$XET$2,$F54)))))</f>
        <v>(3) POSIBLE</v>
      </c>
      <c r="W54" s="278" t="str">
        <f>IF($U54="PROBABILIDAD",$R54,$G54)</f>
        <v>3</v>
      </c>
      <c r="X54" s="240" t="str">
        <f>IF(AND($U54="IMPACTO",$S54=18),$XET$9,IF(AND($U54="IMPACTO",$S54=19),$XEU$9,IF(AND($U54="IMPACTO",$S54=20),$XEV$9,IF(AND($U54="IMPACTO",$S54&lt;10),$XET$9,$H54))))</f>
        <v>(5) MODERADO</v>
      </c>
      <c r="Y54" s="243">
        <f>IF($U54="IMPACTO",$T54,$I54)</f>
        <v>5</v>
      </c>
      <c r="Z54" s="221">
        <f>+W54*Y54</f>
        <v>15</v>
      </c>
      <c r="AA54" s="562" t="s">
        <v>206</v>
      </c>
      <c r="AB54" s="565">
        <v>2019</v>
      </c>
      <c r="AC54" s="568" t="s">
        <v>207</v>
      </c>
      <c r="AD54" s="571" t="s">
        <v>208</v>
      </c>
      <c r="AE54" s="574">
        <v>43585</v>
      </c>
      <c r="AF54" s="314" t="s">
        <v>209</v>
      </c>
      <c r="AG54" s="578" t="s">
        <v>210</v>
      </c>
      <c r="AH54" s="543" t="s">
        <v>211</v>
      </c>
    </row>
    <row r="55" spans="1:34" ht="39.75" customHeight="1" x14ac:dyDescent="0.25">
      <c r="A55" s="555"/>
      <c r="B55" s="497"/>
      <c r="C55" s="522"/>
      <c r="D55" s="483"/>
      <c r="E55" s="533"/>
      <c r="F55" s="257"/>
      <c r="G55" s="285"/>
      <c r="H55" s="261"/>
      <c r="I55" s="263"/>
      <c r="J55" s="221"/>
      <c r="K55" s="558"/>
      <c r="L55" s="25" t="s">
        <v>7</v>
      </c>
      <c r="M55" s="3" t="s">
        <v>11</v>
      </c>
      <c r="N55" s="2">
        <f>IF(M55="SÍ",5,"0")</f>
        <v>5</v>
      </c>
      <c r="O55" s="263"/>
      <c r="P55" s="269"/>
      <c r="Q55" s="269"/>
      <c r="R55" s="272"/>
      <c r="S55" s="269"/>
      <c r="T55" s="272"/>
      <c r="U55" s="275"/>
      <c r="V55" s="235"/>
      <c r="W55" s="279"/>
      <c r="X55" s="241"/>
      <c r="Y55" s="243"/>
      <c r="Z55" s="221"/>
      <c r="AA55" s="563"/>
      <c r="AB55" s="566"/>
      <c r="AC55" s="569"/>
      <c r="AD55" s="572"/>
      <c r="AE55" s="575"/>
      <c r="AF55" s="529"/>
      <c r="AG55" s="530"/>
      <c r="AH55" s="544"/>
    </row>
    <row r="56" spans="1:34" ht="39.75" customHeight="1" x14ac:dyDescent="0.25">
      <c r="A56" s="555"/>
      <c r="B56" s="497"/>
      <c r="C56" s="522"/>
      <c r="D56" s="483"/>
      <c r="E56" s="533"/>
      <c r="F56" s="257"/>
      <c r="G56" s="285"/>
      <c r="H56" s="261"/>
      <c r="I56" s="263"/>
      <c r="J56" s="221" t="str">
        <f>IF(AND(J54&gt;=5,J54&lt;=10),"BAJA",IF(AND(J54&gt;=15,J54&lt;=25),"MODERADA",IF(AND(J54&gt;=30,J54&lt;=50),"ALTA",IF(AND(J54&gt;=60,J54&lt;=100),"EXTREMA",""))))</f>
        <v>ALTA</v>
      </c>
      <c r="K56" s="558"/>
      <c r="L56" s="26" t="s">
        <v>3</v>
      </c>
      <c r="M56" s="3" t="s">
        <v>12</v>
      </c>
      <c r="N56" s="2" t="str">
        <f>IF(M56="SÍ",15,"0")</f>
        <v>0</v>
      </c>
      <c r="O56" s="263"/>
      <c r="P56" s="269"/>
      <c r="Q56" s="269"/>
      <c r="R56" s="272"/>
      <c r="S56" s="269"/>
      <c r="T56" s="272"/>
      <c r="U56" s="275"/>
      <c r="V56" s="235"/>
      <c r="W56" s="279"/>
      <c r="X56" s="241"/>
      <c r="Y56" s="243"/>
      <c r="Z56" s="221" t="str">
        <f>IF(AND($Z54&gt;=5,$Z54&lt;=10),"BAJA",IF(AND($Z54&gt;=15,$Z54&lt;=25),"MODERADA",IF(AND($Z54&gt;=30,$Z54&lt;=50),"ALTA",IF(AND($Z54&gt;=60,$Z54&lt;=100),"EXTREMA",""))))</f>
        <v>MODERADA</v>
      </c>
      <c r="AA56" s="563"/>
      <c r="AB56" s="566"/>
      <c r="AC56" s="569"/>
      <c r="AD56" s="572"/>
      <c r="AE56" s="575"/>
      <c r="AF56" s="529"/>
      <c r="AG56" s="530"/>
      <c r="AH56" s="544"/>
    </row>
    <row r="57" spans="1:34" ht="39.75" customHeight="1" x14ac:dyDescent="0.25">
      <c r="A57" s="555"/>
      <c r="B57" s="497"/>
      <c r="C57" s="522"/>
      <c r="D57" s="483"/>
      <c r="E57" s="533"/>
      <c r="F57" s="257"/>
      <c r="G57" s="285"/>
      <c r="H57" s="261"/>
      <c r="I57" s="263"/>
      <c r="J57" s="221"/>
      <c r="K57" s="558"/>
      <c r="L57" s="26" t="s">
        <v>4</v>
      </c>
      <c r="M57" s="3" t="s">
        <v>11</v>
      </c>
      <c r="N57" s="2">
        <f>IF(M57="SÍ",10,"0")</f>
        <v>10</v>
      </c>
      <c r="O57" s="263"/>
      <c r="P57" s="269"/>
      <c r="Q57" s="269"/>
      <c r="R57" s="272"/>
      <c r="S57" s="269"/>
      <c r="T57" s="272"/>
      <c r="U57" s="275"/>
      <c r="V57" s="235"/>
      <c r="W57" s="279"/>
      <c r="X57" s="241"/>
      <c r="Y57" s="243"/>
      <c r="Z57" s="221"/>
      <c r="AA57" s="563"/>
      <c r="AB57" s="566"/>
      <c r="AC57" s="569"/>
      <c r="AD57" s="572"/>
      <c r="AE57" s="575"/>
      <c r="AF57" s="529"/>
      <c r="AG57" s="530"/>
      <c r="AH57" s="544"/>
    </row>
    <row r="58" spans="1:34" ht="39.75" customHeight="1" x14ac:dyDescent="0.25">
      <c r="A58" s="555"/>
      <c r="B58" s="497"/>
      <c r="C58" s="522"/>
      <c r="D58" s="483"/>
      <c r="E58" s="533"/>
      <c r="F58" s="257"/>
      <c r="G58" s="285"/>
      <c r="H58" s="261"/>
      <c r="I58" s="263"/>
      <c r="J58" s="221"/>
      <c r="K58" s="558"/>
      <c r="L58" s="25" t="s">
        <v>32</v>
      </c>
      <c r="M58" s="69" t="s">
        <v>11</v>
      </c>
      <c r="N58" s="2">
        <f>IF(M58="SÍ",15,"0")</f>
        <v>15</v>
      </c>
      <c r="O58" s="263"/>
      <c r="P58" s="269"/>
      <c r="Q58" s="269"/>
      <c r="R58" s="272"/>
      <c r="S58" s="269"/>
      <c r="T58" s="272"/>
      <c r="U58" s="275"/>
      <c r="V58" s="235"/>
      <c r="W58" s="279"/>
      <c r="X58" s="241"/>
      <c r="Y58" s="243"/>
      <c r="Z58" s="221"/>
      <c r="AA58" s="563"/>
      <c r="AB58" s="566"/>
      <c r="AC58" s="569"/>
      <c r="AD58" s="572"/>
      <c r="AE58" s="575"/>
      <c r="AF58" s="529"/>
      <c r="AG58" s="530"/>
      <c r="AH58" s="544"/>
    </row>
    <row r="59" spans="1:34" ht="39.75" customHeight="1" x14ac:dyDescent="0.25">
      <c r="A59" s="555"/>
      <c r="B59" s="497"/>
      <c r="C59" s="522"/>
      <c r="D59" s="483"/>
      <c r="E59" s="533"/>
      <c r="F59" s="257"/>
      <c r="G59" s="285"/>
      <c r="H59" s="261"/>
      <c r="I59" s="263"/>
      <c r="J59" s="221"/>
      <c r="K59" s="558"/>
      <c r="L59" s="25" t="s">
        <v>5</v>
      </c>
      <c r="M59" s="3" t="s">
        <v>11</v>
      </c>
      <c r="N59" s="2">
        <f>IF(M59="SÍ",10,"0")</f>
        <v>10</v>
      </c>
      <c r="O59" s="263"/>
      <c r="P59" s="269"/>
      <c r="Q59" s="269"/>
      <c r="R59" s="272"/>
      <c r="S59" s="269"/>
      <c r="T59" s="272"/>
      <c r="U59" s="275"/>
      <c r="V59" s="235"/>
      <c r="W59" s="279"/>
      <c r="X59" s="241"/>
      <c r="Y59" s="243"/>
      <c r="Z59" s="221"/>
      <c r="AA59" s="563"/>
      <c r="AB59" s="566"/>
      <c r="AC59" s="569"/>
      <c r="AD59" s="572"/>
      <c r="AE59" s="575"/>
      <c r="AF59" s="529"/>
      <c r="AG59" s="530"/>
      <c r="AH59" s="544"/>
    </row>
    <row r="60" spans="1:34" ht="39.75" customHeight="1" x14ac:dyDescent="0.25">
      <c r="A60" s="556"/>
      <c r="B60" s="498"/>
      <c r="C60" s="522"/>
      <c r="D60" s="483"/>
      <c r="E60" s="533"/>
      <c r="F60" s="257"/>
      <c r="G60" s="285"/>
      <c r="H60" s="261"/>
      <c r="I60" s="537"/>
      <c r="J60" s="250"/>
      <c r="K60" s="559"/>
      <c r="L60" s="89" t="s">
        <v>31</v>
      </c>
      <c r="M60" s="3" t="s">
        <v>11</v>
      </c>
      <c r="N60" s="90">
        <f>IF(M60="SÍ",30,"0")</f>
        <v>30</v>
      </c>
      <c r="O60" s="537"/>
      <c r="P60" s="538"/>
      <c r="Q60" s="538"/>
      <c r="R60" s="539"/>
      <c r="S60" s="538"/>
      <c r="T60" s="539"/>
      <c r="U60" s="560"/>
      <c r="V60" s="277"/>
      <c r="W60" s="280"/>
      <c r="X60" s="281"/>
      <c r="Y60" s="561"/>
      <c r="Z60" s="250"/>
      <c r="AA60" s="564"/>
      <c r="AB60" s="567"/>
      <c r="AC60" s="570"/>
      <c r="AD60" s="573"/>
      <c r="AE60" s="576"/>
      <c r="AF60" s="577"/>
      <c r="AG60" s="531"/>
      <c r="AH60" s="545"/>
    </row>
    <row r="61" spans="1:34" ht="39.75" customHeight="1" x14ac:dyDescent="0.25">
      <c r="A61" s="579" t="s">
        <v>145</v>
      </c>
      <c r="B61" s="580" t="s">
        <v>212</v>
      </c>
      <c r="C61" s="340" t="s">
        <v>213</v>
      </c>
      <c r="D61" s="340" t="s">
        <v>214</v>
      </c>
      <c r="E61" s="340" t="s">
        <v>215</v>
      </c>
      <c r="F61" s="583" t="s">
        <v>13</v>
      </c>
      <c r="G61" s="259" t="str">
        <f>IF(F61="(1) RARA VEZ","1", IF(F61="(2) IMPROBABLE","2",IF(F61="(3) POSIBLE","3",IF(F61="(4) PROBABLE","4",IF(F61="(5) CASI SEGURO","5","")))))</f>
        <v>1</v>
      </c>
      <c r="H61" s="261" t="s">
        <v>20</v>
      </c>
      <c r="I61" s="584" t="str">
        <f>IF(H61="(5) MODERADO","5", IF(H61="(10) MAYOR","10",IF(H61="(20) CATASTROFICO","20","")))</f>
        <v>10</v>
      </c>
      <c r="J61" s="282">
        <f>G61*I61</f>
        <v>10</v>
      </c>
      <c r="K61" s="585" t="s">
        <v>216</v>
      </c>
      <c r="L61" s="91" t="s">
        <v>6</v>
      </c>
      <c r="M61" s="92" t="s">
        <v>11</v>
      </c>
      <c r="N61" s="93">
        <f>IF(M61="SÍ",15,"0")</f>
        <v>15</v>
      </c>
      <c r="O61" s="586">
        <f>SUM(N61:N67)</f>
        <v>85</v>
      </c>
      <c r="P61" s="587">
        <f>IF(AND($O61&gt;=0,$O61&lt;=50),0,IF(AND($O61&gt;50,$O61&lt;=75),1,IF(AND($O61&gt;75,$O61&lt;=100),2,"")))</f>
        <v>2</v>
      </c>
      <c r="Q61" s="587">
        <f>$G61-$P61</f>
        <v>-1</v>
      </c>
      <c r="R61" s="588">
        <f>IF($Q61&lt;=0,1,$Q61)</f>
        <v>1</v>
      </c>
      <c r="S61" s="587">
        <f>$I61-$P61</f>
        <v>8</v>
      </c>
      <c r="T61" s="588">
        <f>IF($S61=19,10,IF($S61=18,5,IF($S61=9,5,IF($S61=8,5,I61))))</f>
        <v>5</v>
      </c>
      <c r="U61" s="589" t="s">
        <v>9</v>
      </c>
      <c r="V61" s="590" t="str">
        <f>IF(AND($U61="PROBABILIDAD",$R61=1),$XET$6,IF(AND($U61="PROBABILIDAD",$R61=2),$XET$5,IF(AND($U61="PROBABILIDAD",$R61=3),$XET$4,IF(AND($U61="PROBABILIDAD",$R61=4),$XET$3,IF(AND($U61="PROBABILIDAD",$R61=5),$XET$2,$F61)))))</f>
        <v>(1) RARA VEZ</v>
      </c>
      <c r="W61" s="591" t="str">
        <f>IF($U61="PROBABILIDAD",$R61,$G61)</f>
        <v>1</v>
      </c>
      <c r="X61" s="592" t="str">
        <f>IF(AND($U61="IMPACTO",$S61=18),$XET$9,IF(AND($U61="IMPACTO",$S61=19),$XEU$9,IF(AND($U61="IMPACTO",$S61=20),$XEV$9,IF(AND($U61="IMPACTO",$S61&lt;10),$XET$9,$H61))))</f>
        <v>(5) MODERADO</v>
      </c>
      <c r="Y61" s="584">
        <f>IF($U61="IMPACTO",$T61,$I61)</f>
        <v>5</v>
      </c>
      <c r="Z61" s="282">
        <f>+W61*Y61</f>
        <v>5</v>
      </c>
      <c r="AA61" s="360" t="s">
        <v>217</v>
      </c>
      <c r="AB61" s="593"/>
      <c r="AC61" s="360"/>
      <c r="AD61" s="360"/>
      <c r="AE61" s="259"/>
      <c r="AF61" s="259"/>
      <c r="AG61" s="259"/>
      <c r="AH61" s="483"/>
    </row>
    <row r="62" spans="1:34" ht="39.75" customHeight="1" x14ac:dyDescent="0.25">
      <c r="A62" s="579"/>
      <c r="B62" s="581"/>
      <c r="C62" s="341"/>
      <c r="D62" s="340"/>
      <c r="E62" s="341"/>
      <c r="F62" s="583"/>
      <c r="G62" s="259"/>
      <c r="H62" s="261"/>
      <c r="I62" s="584"/>
      <c r="J62" s="282"/>
      <c r="K62" s="585"/>
      <c r="L62" s="91" t="s">
        <v>7</v>
      </c>
      <c r="M62" s="92" t="s">
        <v>11</v>
      </c>
      <c r="N62" s="93">
        <f>IF(M62="SÍ",5,"0")</f>
        <v>5</v>
      </c>
      <c r="O62" s="584"/>
      <c r="P62" s="587"/>
      <c r="Q62" s="587"/>
      <c r="R62" s="588"/>
      <c r="S62" s="587"/>
      <c r="T62" s="588"/>
      <c r="U62" s="589"/>
      <c r="V62" s="590"/>
      <c r="W62" s="591"/>
      <c r="X62" s="592"/>
      <c r="Y62" s="584"/>
      <c r="Z62" s="282"/>
      <c r="AA62" s="360"/>
      <c r="AB62" s="593"/>
      <c r="AC62" s="360"/>
      <c r="AD62" s="360"/>
      <c r="AE62" s="259"/>
      <c r="AF62" s="259"/>
      <c r="AG62" s="259"/>
      <c r="AH62" s="483"/>
    </row>
    <row r="63" spans="1:34" ht="39.75" customHeight="1" x14ac:dyDescent="0.25">
      <c r="A63" s="579"/>
      <c r="B63" s="581"/>
      <c r="C63" s="341"/>
      <c r="D63" s="340"/>
      <c r="E63" s="341"/>
      <c r="F63" s="583"/>
      <c r="G63" s="259"/>
      <c r="H63" s="261"/>
      <c r="I63" s="584"/>
      <c r="J63" s="221" t="str">
        <f>IF(AND(J61&gt;=5,J61&lt;=10),"BAJA",IF(AND(J61&gt;=15,J61&lt;=25),"MODERADA",IF(AND(J61&gt;=30,J61&lt;=50),"ALTA",IF(AND(J61&gt;=60,J61&lt;=100),"EXTREMA",""))))</f>
        <v>BAJA</v>
      </c>
      <c r="K63" s="585"/>
      <c r="L63" s="94" t="s">
        <v>3</v>
      </c>
      <c r="M63" s="92" t="s">
        <v>12</v>
      </c>
      <c r="N63" s="93" t="str">
        <f>IF(M63="SÍ",15,"0")</f>
        <v>0</v>
      </c>
      <c r="O63" s="584"/>
      <c r="P63" s="587"/>
      <c r="Q63" s="587"/>
      <c r="R63" s="588"/>
      <c r="S63" s="587"/>
      <c r="T63" s="588"/>
      <c r="U63" s="589"/>
      <c r="V63" s="590"/>
      <c r="W63" s="591"/>
      <c r="X63" s="592"/>
      <c r="Y63" s="584"/>
      <c r="Z63" s="282" t="str">
        <f>IF(AND($Z61&gt;=5,$Z61&lt;=10),"BAJA",IF(AND($Z61&gt;=15,$Z61&lt;=25),"MODERADA",IF(AND($Z61&gt;=30,$Z61&lt;=50),"ALTA",IF(AND($Z61&gt;=60,$Z61&lt;=100),"EXTREMA",""))))</f>
        <v>BAJA</v>
      </c>
      <c r="AA63" s="360"/>
      <c r="AB63" s="593"/>
      <c r="AC63" s="360"/>
      <c r="AD63" s="360"/>
      <c r="AE63" s="259"/>
      <c r="AF63" s="259"/>
      <c r="AG63" s="259"/>
      <c r="AH63" s="483"/>
    </row>
    <row r="64" spans="1:34" ht="39.75" customHeight="1" x14ac:dyDescent="0.25">
      <c r="A64" s="579"/>
      <c r="B64" s="581"/>
      <c r="C64" s="341"/>
      <c r="D64" s="340"/>
      <c r="E64" s="341"/>
      <c r="F64" s="583"/>
      <c r="G64" s="259"/>
      <c r="H64" s="261"/>
      <c r="I64" s="584"/>
      <c r="J64" s="221"/>
      <c r="K64" s="585"/>
      <c r="L64" s="94" t="s">
        <v>4</v>
      </c>
      <c r="M64" s="92" t="s">
        <v>11</v>
      </c>
      <c r="N64" s="93">
        <f>IF(M64="SÍ",10,"0")</f>
        <v>10</v>
      </c>
      <c r="O64" s="584"/>
      <c r="P64" s="587"/>
      <c r="Q64" s="587"/>
      <c r="R64" s="588"/>
      <c r="S64" s="587"/>
      <c r="T64" s="588"/>
      <c r="U64" s="589"/>
      <c r="V64" s="590"/>
      <c r="W64" s="591"/>
      <c r="X64" s="592"/>
      <c r="Y64" s="584"/>
      <c r="Z64" s="282"/>
      <c r="AA64" s="360"/>
      <c r="AB64" s="593"/>
      <c r="AC64" s="360"/>
      <c r="AD64" s="360"/>
      <c r="AE64" s="259"/>
      <c r="AF64" s="259"/>
      <c r="AG64" s="259"/>
      <c r="AH64" s="483"/>
    </row>
    <row r="65" spans="1:34" ht="39.75" customHeight="1" x14ac:dyDescent="0.25">
      <c r="A65" s="579"/>
      <c r="B65" s="581"/>
      <c r="C65" s="341"/>
      <c r="D65" s="340"/>
      <c r="E65" s="341"/>
      <c r="F65" s="583"/>
      <c r="G65" s="259"/>
      <c r="H65" s="261"/>
      <c r="I65" s="584"/>
      <c r="J65" s="221"/>
      <c r="K65" s="585"/>
      <c r="L65" s="91" t="s">
        <v>32</v>
      </c>
      <c r="M65" s="95" t="s">
        <v>11</v>
      </c>
      <c r="N65" s="93">
        <f>IF(M65="SÍ",15,"0")</f>
        <v>15</v>
      </c>
      <c r="O65" s="584"/>
      <c r="P65" s="587"/>
      <c r="Q65" s="587"/>
      <c r="R65" s="588"/>
      <c r="S65" s="587"/>
      <c r="T65" s="588"/>
      <c r="U65" s="589"/>
      <c r="V65" s="590"/>
      <c r="W65" s="591"/>
      <c r="X65" s="592"/>
      <c r="Y65" s="584"/>
      <c r="Z65" s="282"/>
      <c r="AA65" s="360"/>
      <c r="AB65" s="593"/>
      <c r="AC65" s="360"/>
      <c r="AD65" s="360"/>
      <c r="AE65" s="259"/>
      <c r="AF65" s="259"/>
      <c r="AG65" s="259"/>
      <c r="AH65" s="483"/>
    </row>
    <row r="66" spans="1:34" ht="39.75" customHeight="1" x14ac:dyDescent="0.25">
      <c r="A66" s="579"/>
      <c r="B66" s="581"/>
      <c r="C66" s="341"/>
      <c r="D66" s="340"/>
      <c r="E66" s="341"/>
      <c r="F66" s="583"/>
      <c r="G66" s="259"/>
      <c r="H66" s="261"/>
      <c r="I66" s="584"/>
      <c r="J66" s="221"/>
      <c r="K66" s="585"/>
      <c r="L66" s="91" t="s">
        <v>5</v>
      </c>
      <c r="M66" s="92" t="s">
        <v>11</v>
      </c>
      <c r="N66" s="93">
        <f>IF(M66="SÍ",10,"0")</f>
        <v>10</v>
      </c>
      <c r="O66" s="584"/>
      <c r="P66" s="587"/>
      <c r="Q66" s="587"/>
      <c r="R66" s="588"/>
      <c r="S66" s="587"/>
      <c r="T66" s="588"/>
      <c r="U66" s="589"/>
      <c r="V66" s="590"/>
      <c r="W66" s="591"/>
      <c r="X66" s="592"/>
      <c r="Y66" s="584"/>
      <c r="Z66" s="282"/>
      <c r="AA66" s="360"/>
      <c r="AB66" s="593"/>
      <c r="AC66" s="360"/>
      <c r="AD66" s="360"/>
      <c r="AE66" s="259"/>
      <c r="AF66" s="259"/>
      <c r="AG66" s="259"/>
      <c r="AH66" s="483"/>
    </row>
    <row r="67" spans="1:34" ht="39.75" customHeight="1" x14ac:dyDescent="0.25">
      <c r="A67" s="579"/>
      <c r="B67" s="582"/>
      <c r="C67" s="341"/>
      <c r="D67" s="340"/>
      <c r="E67" s="341"/>
      <c r="F67" s="583"/>
      <c r="G67" s="259"/>
      <c r="H67" s="261"/>
      <c r="I67" s="584"/>
      <c r="J67" s="221"/>
      <c r="K67" s="585"/>
      <c r="L67" s="91" t="s">
        <v>31</v>
      </c>
      <c r="M67" s="92" t="s">
        <v>11</v>
      </c>
      <c r="N67" s="93">
        <f>IF(M67="SÍ",30,"0")</f>
        <v>30</v>
      </c>
      <c r="O67" s="584"/>
      <c r="P67" s="587"/>
      <c r="Q67" s="587"/>
      <c r="R67" s="588"/>
      <c r="S67" s="587"/>
      <c r="T67" s="588"/>
      <c r="U67" s="589"/>
      <c r="V67" s="590"/>
      <c r="W67" s="591"/>
      <c r="X67" s="592"/>
      <c r="Y67" s="584"/>
      <c r="Z67" s="282"/>
      <c r="AA67" s="360"/>
      <c r="AB67" s="593"/>
      <c r="AC67" s="360"/>
      <c r="AD67" s="360"/>
      <c r="AE67" s="259"/>
      <c r="AF67" s="259"/>
      <c r="AG67" s="259"/>
      <c r="AH67" s="483"/>
    </row>
    <row r="68" spans="1:34" ht="39.75" customHeight="1" x14ac:dyDescent="0.25">
      <c r="A68" s="605" t="s">
        <v>218</v>
      </c>
      <c r="B68" s="605" t="s">
        <v>219</v>
      </c>
      <c r="C68" s="594" t="s">
        <v>220</v>
      </c>
      <c r="D68" s="594" t="s">
        <v>221</v>
      </c>
      <c r="E68" s="594" t="s">
        <v>222</v>
      </c>
      <c r="F68" s="608" t="s">
        <v>13</v>
      </c>
      <c r="G68" s="610" t="str">
        <f>IF(F68="(1) RARA VEZ","1", IF(F68="(2) IMPROBABLE","2",IF(F68="(3) POSIBLE","3",IF(F68="(4) PROBABLE","4",IF(F68="(5) CASI SEGURO","5","")))))</f>
        <v>1</v>
      </c>
      <c r="H68" s="608" t="s">
        <v>18</v>
      </c>
      <c r="I68" s="263" t="str">
        <f>IF(H68="(5) MODERADO","5", IF(H68="(10) MAYOR","10",IF(H68="(20) CATASTROFICO","20","")))</f>
        <v>5</v>
      </c>
      <c r="J68" s="282">
        <f>G68*I68</f>
        <v>5</v>
      </c>
      <c r="K68" s="594" t="s">
        <v>223</v>
      </c>
      <c r="L68" s="96" t="s">
        <v>6</v>
      </c>
      <c r="M68" s="97" t="s">
        <v>11</v>
      </c>
      <c r="N68" s="98">
        <f>IF(M68="SÍ",15,"0")</f>
        <v>15</v>
      </c>
      <c r="O68" s="596">
        <f>SUM(N68:N74)</f>
        <v>70</v>
      </c>
      <c r="P68" s="599">
        <f ca="1">IF(AND($P68&gt;=0,$P68&lt;=50),0,IF(AND($P68&gt;50,$P68&lt;=75),1,IF(AND($P68&gt;75,$P68&lt;=100),2,"")))</f>
        <v>1</v>
      </c>
      <c r="Q68" s="599">
        <f ca="1">$G68-$Q68</f>
        <v>0</v>
      </c>
      <c r="R68" s="601">
        <f ca="1">IF($R68&lt;=0,1,$R68)</f>
        <v>1</v>
      </c>
      <c r="S68" s="599">
        <f ca="1">$I68-$Q68</f>
        <v>4</v>
      </c>
      <c r="T68" s="601" t="str">
        <f ca="1">IF($T68=19,10,IF($T68=18,5,IF($T68=9,5,IF($T68=8,5,H68))))</f>
        <v>5</v>
      </c>
      <c r="U68" s="603" t="s">
        <v>8</v>
      </c>
      <c r="V68" s="612" t="str">
        <f ca="1">IF(AND($V68="PROBABILIDAD",$S68=1),$XEV$6,IF(AND($V68="PROBABILIDAD",$S68=2),$XEV$5,IF(AND($V68="PROBABILIDAD",$S68=3),$XEV$4,IF(AND($V68="PROBABILIDAD",$S68=4),$XEV$3,IF(AND($V68="PROBABILIDAD",$S68=5),$XEV$2,$F68)))))</f>
        <v>(1) RARA VEZ</v>
      </c>
      <c r="W68" s="614">
        <f ca="1">IF($V68="PROBABILIDAD",$S68,$G68)</f>
        <v>1</v>
      </c>
      <c r="X68" s="616" t="str">
        <f ca="1">IF(AND($V68="IMPACTO",$T68=18),$XEV$10,IF(AND($V68="IMPACTO",$T68=19),$XEW$10,IF(AND($V68="IMPACTO",$T68=20),$XEX$10,IF(AND($V68="IMPACTO",$T68&lt;10),$XEV$10,$H68))))</f>
        <v>(5) MODERADO</v>
      </c>
      <c r="Y68" s="243" t="str">
        <f>IF($U68="IMPACTO",$T68,$I68)</f>
        <v>5</v>
      </c>
      <c r="Z68" s="245">
        <f ca="1">+W68*Y68</f>
        <v>5</v>
      </c>
      <c r="AA68" s="618" t="s">
        <v>224</v>
      </c>
      <c r="AB68" s="620" t="s">
        <v>225</v>
      </c>
      <c r="AC68" s="622" t="s">
        <v>226</v>
      </c>
      <c r="AD68" s="622" t="s">
        <v>227</v>
      </c>
      <c r="AE68" s="624">
        <v>43545</v>
      </c>
      <c r="AF68" s="622" t="s">
        <v>228</v>
      </c>
      <c r="AG68" s="629" t="s">
        <v>229</v>
      </c>
      <c r="AH68" s="631" t="s">
        <v>230</v>
      </c>
    </row>
    <row r="69" spans="1:34" ht="39.75" customHeight="1" x14ac:dyDescent="0.25">
      <c r="A69" s="606"/>
      <c r="B69" s="606"/>
      <c r="C69" s="594"/>
      <c r="D69" s="594"/>
      <c r="E69" s="594"/>
      <c r="F69" s="608"/>
      <c r="G69" s="610"/>
      <c r="H69" s="608"/>
      <c r="I69" s="263"/>
      <c r="J69" s="282"/>
      <c r="K69" s="594"/>
      <c r="L69" s="96" t="s">
        <v>7</v>
      </c>
      <c r="M69" s="97" t="s">
        <v>11</v>
      </c>
      <c r="N69" s="98">
        <f>IF(M69="SÍ",5,"0")</f>
        <v>5</v>
      </c>
      <c r="O69" s="597"/>
      <c r="P69" s="599"/>
      <c r="Q69" s="599"/>
      <c r="R69" s="601"/>
      <c r="S69" s="599"/>
      <c r="T69" s="601"/>
      <c r="U69" s="603"/>
      <c r="V69" s="612"/>
      <c r="W69" s="614"/>
      <c r="X69" s="616"/>
      <c r="Y69" s="243"/>
      <c r="Z69" s="246"/>
      <c r="AA69" s="618"/>
      <c r="AB69" s="620"/>
      <c r="AC69" s="622"/>
      <c r="AD69" s="622"/>
      <c r="AE69" s="625"/>
      <c r="AF69" s="627"/>
      <c r="AG69" s="629"/>
      <c r="AH69" s="632"/>
    </row>
    <row r="70" spans="1:34" ht="39.75" customHeight="1" x14ac:dyDescent="0.25">
      <c r="A70" s="606"/>
      <c r="B70" s="606"/>
      <c r="C70" s="594"/>
      <c r="D70" s="594"/>
      <c r="E70" s="594"/>
      <c r="F70" s="608"/>
      <c r="G70" s="610"/>
      <c r="H70" s="608"/>
      <c r="I70" s="263"/>
      <c r="J70" s="221" t="str">
        <f>IF(AND(J68&gt;=5,J68&lt;=10),"BAJA",IF(AND(J68&gt;=15,J68&lt;=25),"MODERADA",IF(AND(J68&gt;=30,J68&lt;=50),"ALTA",IF(AND(J68&gt;=60,J68&lt;=100),"EXTREMA",""))))</f>
        <v>BAJA</v>
      </c>
      <c r="K70" s="594"/>
      <c r="L70" s="99" t="s">
        <v>3</v>
      </c>
      <c r="M70" s="97" t="s">
        <v>12</v>
      </c>
      <c r="N70" s="98" t="str">
        <f>IF(M70="SÍ",15,"0")</f>
        <v>0</v>
      </c>
      <c r="O70" s="597"/>
      <c r="P70" s="599"/>
      <c r="Q70" s="599"/>
      <c r="R70" s="601"/>
      <c r="S70" s="599"/>
      <c r="T70" s="601"/>
      <c r="U70" s="603"/>
      <c r="V70" s="612"/>
      <c r="W70" s="614"/>
      <c r="X70" s="616"/>
      <c r="Y70" s="243"/>
      <c r="Z70" s="223" t="str">
        <f ca="1">IF(AND($Z68&gt;=5,$Z68&lt;=10),"BAJA",IF(AND($Z68&gt;=15,$Z68&lt;=25),"MODERADA",IF(AND($Z68&gt;=30,$Z68&lt;=50),"ALTA",IF(AND($Z68&gt;=60,$Z68&lt;=100),"EXTREMA",""))))</f>
        <v>BAJA</v>
      </c>
      <c r="AA70" s="618"/>
      <c r="AB70" s="620"/>
      <c r="AC70" s="622"/>
      <c r="AD70" s="622"/>
      <c r="AE70" s="625"/>
      <c r="AF70" s="627"/>
      <c r="AG70" s="629"/>
      <c r="AH70" s="632"/>
    </row>
    <row r="71" spans="1:34" ht="39.75" customHeight="1" x14ac:dyDescent="0.25">
      <c r="A71" s="606"/>
      <c r="B71" s="606"/>
      <c r="C71" s="594"/>
      <c r="D71" s="594"/>
      <c r="E71" s="594"/>
      <c r="F71" s="608"/>
      <c r="G71" s="610"/>
      <c r="H71" s="608"/>
      <c r="I71" s="263"/>
      <c r="J71" s="221"/>
      <c r="K71" s="594"/>
      <c r="L71" s="99" t="s">
        <v>4</v>
      </c>
      <c r="M71" s="97" t="s">
        <v>11</v>
      </c>
      <c r="N71" s="98">
        <f>IF(M71="SÍ",10,"0")</f>
        <v>10</v>
      </c>
      <c r="O71" s="597"/>
      <c r="P71" s="599"/>
      <c r="Q71" s="599"/>
      <c r="R71" s="601"/>
      <c r="S71" s="599"/>
      <c r="T71" s="601"/>
      <c r="U71" s="603"/>
      <c r="V71" s="612"/>
      <c r="W71" s="614"/>
      <c r="X71" s="616"/>
      <c r="Y71" s="243"/>
      <c r="Z71" s="223"/>
      <c r="AA71" s="618"/>
      <c r="AB71" s="620"/>
      <c r="AC71" s="622"/>
      <c r="AD71" s="622"/>
      <c r="AE71" s="625"/>
      <c r="AF71" s="627"/>
      <c r="AG71" s="629"/>
      <c r="AH71" s="632"/>
    </row>
    <row r="72" spans="1:34" ht="39.75" customHeight="1" x14ac:dyDescent="0.25">
      <c r="A72" s="606"/>
      <c r="B72" s="606"/>
      <c r="C72" s="594"/>
      <c r="D72" s="594"/>
      <c r="E72" s="594"/>
      <c r="F72" s="608"/>
      <c r="G72" s="610"/>
      <c r="H72" s="608"/>
      <c r="I72" s="263"/>
      <c r="J72" s="221"/>
      <c r="K72" s="594"/>
      <c r="L72" s="96" t="s">
        <v>32</v>
      </c>
      <c r="M72" s="97" t="s">
        <v>12</v>
      </c>
      <c r="N72" s="98" t="str">
        <f>IF(M72="SÍ",15,"0")</f>
        <v>0</v>
      </c>
      <c r="O72" s="597"/>
      <c r="P72" s="599"/>
      <c r="Q72" s="599"/>
      <c r="R72" s="601"/>
      <c r="S72" s="599"/>
      <c r="T72" s="601"/>
      <c r="U72" s="603"/>
      <c r="V72" s="612"/>
      <c r="W72" s="614"/>
      <c r="X72" s="616"/>
      <c r="Y72" s="243"/>
      <c r="Z72" s="223"/>
      <c r="AA72" s="618"/>
      <c r="AB72" s="620"/>
      <c r="AC72" s="622"/>
      <c r="AD72" s="622"/>
      <c r="AE72" s="625"/>
      <c r="AF72" s="627"/>
      <c r="AG72" s="629"/>
      <c r="AH72" s="632"/>
    </row>
    <row r="73" spans="1:34" ht="39.75" customHeight="1" x14ac:dyDescent="0.25">
      <c r="A73" s="606"/>
      <c r="B73" s="606"/>
      <c r="C73" s="594"/>
      <c r="D73" s="594"/>
      <c r="E73" s="594"/>
      <c r="F73" s="608"/>
      <c r="G73" s="610"/>
      <c r="H73" s="608"/>
      <c r="I73" s="263"/>
      <c r="J73" s="221"/>
      <c r="K73" s="594"/>
      <c r="L73" s="96" t="s">
        <v>5</v>
      </c>
      <c r="M73" s="97" t="s">
        <v>11</v>
      </c>
      <c r="N73" s="98">
        <f>IF(M73="SÍ",10,"0")</f>
        <v>10</v>
      </c>
      <c r="O73" s="597"/>
      <c r="P73" s="599"/>
      <c r="Q73" s="599"/>
      <c r="R73" s="601"/>
      <c r="S73" s="599"/>
      <c r="T73" s="601"/>
      <c r="U73" s="603"/>
      <c r="V73" s="612"/>
      <c r="W73" s="614"/>
      <c r="X73" s="616"/>
      <c r="Y73" s="243"/>
      <c r="Z73" s="223"/>
      <c r="AA73" s="618"/>
      <c r="AB73" s="620"/>
      <c r="AC73" s="622"/>
      <c r="AD73" s="622"/>
      <c r="AE73" s="625"/>
      <c r="AF73" s="627"/>
      <c r="AG73" s="629"/>
      <c r="AH73" s="632"/>
    </row>
    <row r="74" spans="1:34" ht="39.75" customHeight="1" x14ac:dyDescent="0.25">
      <c r="A74" s="606"/>
      <c r="B74" s="606"/>
      <c r="C74" s="595"/>
      <c r="D74" s="595"/>
      <c r="E74" s="595"/>
      <c r="F74" s="609"/>
      <c r="G74" s="611"/>
      <c r="H74" s="609"/>
      <c r="I74" s="263"/>
      <c r="J74" s="250"/>
      <c r="K74" s="595"/>
      <c r="L74" s="104" t="s">
        <v>31</v>
      </c>
      <c r="M74" s="105" t="s">
        <v>11</v>
      </c>
      <c r="N74" s="106">
        <f>IF(M74="SÍ",30,"0")</f>
        <v>30</v>
      </c>
      <c r="O74" s="598"/>
      <c r="P74" s="600"/>
      <c r="Q74" s="600"/>
      <c r="R74" s="602"/>
      <c r="S74" s="600"/>
      <c r="T74" s="602"/>
      <c r="U74" s="604"/>
      <c r="V74" s="613"/>
      <c r="W74" s="615"/>
      <c r="X74" s="617"/>
      <c r="Y74" s="243"/>
      <c r="Z74" s="327"/>
      <c r="AA74" s="619"/>
      <c r="AB74" s="621"/>
      <c r="AC74" s="623"/>
      <c r="AD74" s="623"/>
      <c r="AE74" s="626"/>
      <c r="AF74" s="628"/>
      <c r="AG74" s="630"/>
      <c r="AH74" s="633"/>
    </row>
    <row r="75" spans="1:34" ht="39.75" customHeight="1" x14ac:dyDescent="0.25">
      <c r="A75" s="606"/>
      <c r="B75" s="634" t="s">
        <v>219</v>
      </c>
      <c r="C75" s="594" t="s">
        <v>231</v>
      </c>
      <c r="D75" s="594" t="s">
        <v>232</v>
      </c>
      <c r="E75" s="594" t="s">
        <v>233</v>
      </c>
      <c r="F75" s="608" t="s">
        <v>13</v>
      </c>
      <c r="G75" s="418" t="str">
        <f>IF(F75="(1) RARA VEZ","1", IF(F75="(2) IMPROBABLE","2",IF(F75="(3) POSIBLE","3",IF(F75="(4) PROBABLE","4",IF(F75="(5) CASI SEGURO","5","")))))</f>
        <v>1</v>
      </c>
      <c r="H75" s="419" t="s">
        <v>18</v>
      </c>
      <c r="I75" s="584" t="str">
        <f>IF(H75="(5) MODERADO","5", IF(H75="(10) MAYOR","10",IF(H75="(20) CATASTROFICO","20","")))</f>
        <v>5</v>
      </c>
      <c r="J75" s="282">
        <f>G75*I75</f>
        <v>5</v>
      </c>
      <c r="K75" s="618" t="s">
        <v>234</v>
      </c>
      <c r="L75" s="100" t="s">
        <v>6</v>
      </c>
      <c r="M75" s="85" t="s">
        <v>11</v>
      </c>
      <c r="N75" s="101">
        <f>IF(M75="SÍ",15,"0")</f>
        <v>15</v>
      </c>
      <c r="O75" s="635">
        <f>SUM(N75:N81)</f>
        <v>70</v>
      </c>
      <c r="P75" s="637">
        <f ca="1">IF(AND($P75&gt;=0,$P75&lt;=50),0,IF(AND($P75&gt;50,$P75&lt;=75),1,IF(AND($P75&gt;75,$P75&lt;=100),2,"")))</f>
        <v>1</v>
      </c>
      <c r="Q75" s="637">
        <f ca="1">$G75-$Q75</f>
        <v>0</v>
      </c>
      <c r="R75" s="638">
        <f ca="1">IF($R75&lt;=0,1,$R75)</f>
        <v>1</v>
      </c>
      <c r="S75" s="637">
        <f ca="1">$I75-$Q75</f>
        <v>4</v>
      </c>
      <c r="T75" s="638" t="str">
        <f ca="1">IF($T75=19,10,IF($T75=18,5,IF($T75=9,5,IF($T75=8,5,H75))))</f>
        <v>5</v>
      </c>
      <c r="U75" s="639" t="s">
        <v>8</v>
      </c>
      <c r="V75" s="640" t="str">
        <f ca="1">IF(AND($V75="PROBABILIDAD",$S75=1),$XEV$6,IF(AND($V75="PROBABILIDAD",$S75=2),$XEV$5,IF(AND($V75="PROBABILIDAD",$S75=3),$XEV$4,IF(AND($V75="PROBABILIDAD",$S75=4),$XEV$3,IF(AND($V75="PROBABILIDAD",$S75=5),$XEV$2,$F75)))))</f>
        <v>(1) RARA VEZ</v>
      </c>
      <c r="W75" s="643">
        <f ca="1">IF($V75="PROBABILIDAD",$S75,$G75)</f>
        <v>1</v>
      </c>
      <c r="X75" s="644" t="str">
        <f ca="1">IF(AND($V75="IMPACTO",$T75=18),$XEV$10,IF(AND($V75="IMPACTO",$T75=19),$XEW$10,IF(AND($V75="IMPACTO",$T75=20),$XEX$10,IF(AND($V75="IMPACTO",$T75&lt;10),$XEV$10,$H75))))</f>
        <v>(5) MODERADO</v>
      </c>
      <c r="Y75" s="584" t="str">
        <f>IF($U75="IMPACTO",$T75,$I75)</f>
        <v>5</v>
      </c>
      <c r="Z75" s="282">
        <f ca="1">+W75*Y75</f>
        <v>5</v>
      </c>
      <c r="AA75" s="618" t="s">
        <v>235</v>
      </c>
      <c r="AB75" s="620" t="s">
        <v>236</v>
      </c>
      <c r="AC75" s="622" t="s">
        <v>237</v>
      </c>
      <c r="AD75" s="641" t="s">
        <v>238</v>
      </c>
      <c r="AE75" s="624">
        <v>43545</v>
      </c>
      <c r="AF75" s="641" t="s">
        <v>239</v>
      </c>
      <c r="AG75" s="629" t="s">
        <v>229</v>
      </c>
      <c r="AH75" s="641" t="s">
        <v>240</v>
      </c>
    </row>
    <row r="76" spans="1:34" ht="39.75" customHeight="1" x14ac:dyDescent="0.25">
      <c r="A76" s="606"/>
      <c r="B76" s="634"/>
      <c r="C76" s="594"/>
      <c r="D76" s="594"/>
      <c r="E76" s="594"/>
      <c r="F76" s="608"/>
      <c r="G76" s="418"/>
      <c r="H76" s="419"/>
      <c r="I76" s="584"/>
      <c r="J76" s="282"/>
      <c r="K76" s="618"/>
      <c r="L76" s="100" t="s">
        <v>7</v>
      </c>
      <c r="M76" s="85" t="s">
        <v>11</v>
      </c>
      <c r="N76" s="101">
        <f>IF(M76="SÍ",5,"0")</f>
        <v>5</v>
      </c>
      <c r="O76" s="636"/>
      <c r="P76" s="637"/>
      <c r="Q76" s="637"/>
      <c r="R76" s="638"/>
      <c r="S76" s="637"/>
      <c r="T76" s="638"/>
      <c r="U76" s="639"/>
      <c r="V76" s="640"/>
      <c r="W76" s="643"/>
      <c r="X76" s="644"/>
      <c r="Y76" s="584"/>
      <c r="Z76" s="282"/>
      <c r="AA76" s="618"/>
      <c r="AB76" s="620"/>
      <c r="AC76" s="622"/>
      <c r="AD76" s="641"/>
      <c r="AE76" s="625"/>
      <c r="AF76" s="641"/>
      <c r="AG76" s="629"/>
      <c r="AH76" s="627"/>
    </row>
    <row r="77" spans="1:34" ht="39.75" customHeight="1" x14ac:dyDescent="0.25">
      <c r="A77" s="606"/>
      <c r="B77" s="634"/>
      <c r="C77" s="594"/>
      <c r="D77" s="594"/>
      <c r="E77" s="594"/>
      <c r="F77" s="608"/>
      <c r="G77" s="418"/>
      <c r="H77" s="419"/>
      <c r="I77" s="584"/>
      <c r="J77" s="221" t="str">
        <f>IF(AND(J75&gt;=5,J75&lt;=10),"BAJA",IF(AND(J75&gt;=15,J75&lt;=25),"MODERADA",IF(AND(J75&gt;=30,J75&lt;=50),"ALTA",IF(AND(J75&gt;=60,J75&lt;=100),"EXTREMA",""))))</f>
        <v>BAJA</v>
      </c>
      <c r="K77" s="618"/>
      <c r="L77" s="102" t="s">
        <v>3</v>
      </c>
      <c r="M77" s="85" t="s">
        <v>12</v>
      </c>
      <c r="N77" s="101" t="str">
        <f>IF(M77="SÍ",15,"0")</f>
        <v>0</v>
      </c>
      <c r="O77" s="636"/>
      <c r="P77" s="637"/>
      <c r="Q77" s="637"/>
      <c r="R77" s="638"/>
      <c r="S77" s="637"/>
      <c r="T77" s="638"/>
      <c r="U77" s="639"/>
      <c r="V77" s="640"/>
      <c r="W77" s="643"/>
      <c r="X77" s="644"/>
      <c r="Y77" s="584"/>
      <c r="Z77" s="642" t="str">
        <f ca="1">IF(AND($Z75&gt;=5,$Z75&lt;=10),"BAJA",IF(AND($Z75&gt;=15,$Z75&lt;=25),"MODERADA",IF(AND($Z75&gt;=30,$Z75&lt;=50),"ALTA",IF(AND($Z75&gt;=60,$Z75&lt;=100),"EXTREMA",""))))</f>
        <v>BAJA</v>
      </c>
      <c r="AA77" s="618"/>
      <c r="AB77" s="620"/>
      <c r="AC77" s="622"/>
      <c r="AD77" s="641"/>
      <c r="AE77" s="625"/>
      <c r="AF77" s="641"/>
      <c r="AG77" s="629"/>
      <c r="AH77" s="627"/>
    </row>
    <row r="78" spans="1:34" ht="39.75" customHeight="1" x14ac:dyDescent="0.25">
      <c r="A78" s="606"/>
      <c r="B78" s="634"/>
      <c r="C78" s="594"/>
      <c r="D78" s="594"/>
      <c r="E78" s="594"/>
      <c r="F78" s="608"/>
      <c r="G78" s="418"/>
      <c r="H78" s="419"/>
      <c r="I78" s="584"/>
      <c r="J78" s="221"/>
      <c r="K78" s="618"/>
      <c r="L78" s="103" t="s">
        <v>4</v>
      </c>
      <c r="M78" s="85" t="s">
        <v>11</v>
      </c>
      <c r="N78" s="101">
        <f>IF(M78="SÍ",10,"0")</f>
        <v>10</v>
      </c>
      <c r="O78" s="636"/>
      <c r="P78" s="637"/>
      <c r="Q78" s="637"/>
      <c r="R78" s="638"/>
      <c r="S78" s="637"/>
      <c r="T78" s="638"/>
      <c r="U78" s="639"/>
      <c r="V78" s="640"/>
      <c r="W78" s="643"/>
      <c r="X78" s="644"/>
      <c r="Y78" s="584"/>
      <c r="Z78" s="642"/>
      <c r="AA78" s="618"/>
      <c r="AB78" s="620"/>
      <c r="AC78" s="622"/>
      <c r="AD78" s="641"/>
      <c r="AE78" s="625"/>
      <c r="AF78" s="641"/>
      <c r="AG78" s="629"/>
      <c r="AH78" s="627"/>
    </row>
    <row r="79" spans="1:34" ht="39.75" customHeight="1" x14ac:dyDescent="0.25">
      <c r="A79" s="606"/>
      <c r="B79" s="634"/>
      <c r="C79" s="594"/>
      <c r="D79" s="594"/>
      <c r="E79" s="594"/>
      <c r="F79" s="608"/>
      <c r="G79" s="418"/>
      <c r="H79" s="419"/>
      <c r="I79" s="584"/>
      <c r="J79" s="221"/>
      <c r="K79" s="618"/>
      <c r="L79" s="100" t="s">
        <v>32</v>
      </c>
      <c r="M79" s="85" t="s">
        <v>12</v>
      </c>
      <c r="N79" s="101" t="str">
        <f>IF(M79="SÍ",15,"0")</f>
        <v>0</v>
      </c>
      <c r="O79" s="636"/>
      <c r="P79" s="637"/>
      <c r="Q79" s="637"/>
      <c r="R79" s="638"/>
      <c r="S79" s="637"/>
      <c r="T79" s="638"/>
      <c r="U79" s="639"/>
      <c r="V79" s="640"/>
      <c r="W79" s="643"/>
      <c r="X79" s="644"/>
      <c r="Y79" s="584"/>
      <c r="Z79" s="642"/>
      <c r="AA79" s="618"/>
      <c r="AB79" s="620"/>
      <c r="AC79" s="622"/>
      <c r="AD79" s="641"/>
      <c r="AE79" s="625"/>
      <c r="AF79" s="641"/>
      <c r="AG79" s="629"/>
      <c r="AH79" s="627"/>
    </row>
    <row r="80" spans="1:34" ht="39.75" customHeight="1" x14ac:dyDescent="0.25">
      <c r="A80" s="606"/>
      <c r="B80" s="634"/>
      <c r="C80" s="594"/>
      <c r="D80" s="594"/>
      <c r="E80" s="594"/>
      <c r="F80" s="608"/>
      <c r="G80" s="418"/>
      <c r="H80" s="419"/>
      <c r="I80" s="584"/>
      <c r="J80" s="221"/>
      <c r="K80" s="618"/>
      <c r="L80" s="100" t="s">
        <v>5</v>
      </c>
      <c r="M80" s="85" t="s">
        <v>11</v>
      </c>
      <c r="N80" s="101">
        <f>IF(M80="SÍ",10,"0")</f>
        <v>10</v>
      </c>
      <c r="O80" s="636"/>
      <c r="P80" s="637"/>
      <c r="Q80" s="637"/>
      <c r="R80" s="638"/>
      <c r="S80" s="637"/>
      <c r="T80" s="638"/>
      <c r="U80" s="639"/>
      <c r="V80" s="640"/>
      <c r="W80" s="643"/>
      <c r="X80" s="644"/>
      <c r="Y80" s="584"/>
      <c r="Z80" s="642"/>
      <c r="AA80" s="618"/>
      <c r="AB80" s="620"/>
      <c r="AC80" s="622"/>
      <c r="AD80" s="641"/>
      <c r="AE80" s="625"/>
      <c r="AF80" s="641"/>
      <c r="AG80" s="629"/>
      <c r="AH80" s="627"/>
    </row>
    <row r="81" spans="1:34" ht="39.75" customHeight="1" x14ac:dyDescent="0.25">
      <c r="A81" s="607"/>
      <c r="B81" s="634"/>
      <c r="C81" s="594"/>
      <c r="D81" s="594"/>
      <c r="E81" s="594"/>
      <c r="F81" s="608"/>
      <c r="G81" s="418"/>
      <c r="H81" s="419"/>
      <c r="I81" s="584"/>
      <c r="J81" s="221"/>
      <c r="K81" s="618"/>
      <c r="L81" s="100" t="s">
        <v>31</v>
      </c>
      <c r="M81" s="85" t="s">
        <v>11</v>
      </c>
      <c r="N81" s="101">
        <f>IF(M81="SÍ",30,"0")</f>
        <v>30</v>
      </c>
      <c r="O81" s="636"/>
      <c r="P81" s="637"/>
      <c r="Q81" s="637"/>
      <c r="R81" s="638"/>
      <c r="S81" s="637"/>
      <c r="T81" s="638"/>
      <c r="U81" s="639"/>
      <c r="V81" s="640"/>
      <c r="W81" s="643"/>
      <c r="X81" s="644"/>
      <c r="Y81" s="584"/>
      <c r="Z81" s="642"/>
      <c r="AA81" s="618"/>
      <c r="AB81" s="620"/>
      <c r="AC81" s="622"/>
      <c r="AD81" s="641"/>
      <c r="AE81" s="625"/>
      <c r="AF81" s="641"/>
      <c r="AG81" s="629"/>
      <c r="AH81" s="627"/>
    </row>
    <row r="82" spans="1:34" ht="39.75" customHeight="1" x14ac:dyDescent="0.25">
      <c r="A82" s="645" t="s">
        <v>241</v>
      </c>
      <c r="B82" s="647" t="s">
        <v>242</v>
      </c>
      <c r="C82" s="650" t="s">
        <v>243</v>
      </c>
      <c r="D82" s="650" t="s">
        <v>244</v>
      </c>
      <c r="E82" s="650" t="s">
        <v>245</v>
      </c>
      <c r="F82" s="257" t="s">
        <v>13</v>
      </c>
      <c r="G82" s="652" t="str">
        <f>IF(F82="(1) RARA VEZ","1", IF(F82="(2) IMPROBABLE","2",IF(F82="(3) POSIBLE","3",IF(F82="(4) PROBABLE","4",IF(F82="(5) CASI SEGURO","5","")))))</f>
        <v>1</v>
      </c>
      <c r="H82" s="261" t="s">
        <v>20</v>
      </c>
      <c r="I82" s="269" t="str">
        <f>IF(H82="(5) MODERADO","5", IF(H82="(10) MAYOR","10",IF(H82="(20) CATASTROFICO","20","")))</f>
        <v>10</v>
      </c>
      <c r="J82" s="221">
        <f>G82*I82</f>
        <v>10</v>
      </c>
      <c r="K82" s="650" t="s">
        <v>246</v>
      </c>
      <c r="L82" s="24" t="s">
        <v>6</v>
      </c>
      <c r="M82" s="3" t="s">
        <v>11</v>
      </c>
      <c r="N82" s="108">
        <f>IF(M82="SÍ",15,"0")</f>
        <v>15</v>
      </c>
      <c r="O82" s="654">
        <f>SUM(N82:N88)</f>
        <v>85</v>
      </c>
      <c r="P82" s="268">
        <f>IF(AND($O82&gt;=0,$O82&lt;=50),0,IF(AND($O82&gt;50,$O82&lt;=75),1,IF(AND($O82&gt;75,$O82&lt;=100),2,"")))</f>
        <v>2</v>
      </c>
      <c r="Q82" s="268">
        <f>$G82-$P82</f>
        <v>-1</v>
      </c>
      <c r="R82" s="271">
        <f>IF($Q82&lt;=0,1,$Q82)</f>
        <v>1</v>
      </c>
      <c r="S82" s="268">
        <f>$I82-$P82</f>
        <v>8</v>
      </c>
      <c r="T82" s="271">
        <f>IF($S82=19,10,IF($S82=18,5,IF($S82=9,5,IF($S82=8,5,I82))))</f>
        <v>5</v>
      </c>
      <c r="U82" s="274" t="s">
        <v>8</v>
      </c>
      <c r="V82" s="234" t="str">
        <f>IF(AND($U82="PROBABILIDAD",$R82=1),$XET$6,IF(AND($U82="PROBABILIDAD",$R82=2),$XET$5,IF(AND($U82="PROBABILIDAD",$R82=3),$XET$4,IF(AND($U82="PROBABILIDAD",$R82=4),$XET$3,IF(AND($U82="PROBABILIDAD",$R82=5),$XET$2,$F82)))))</f>
        <v>(1) RARA VEZ</v>
      </c>
      <c r="W82" s="655">
        <f>IF($U82="PROBABILIDAD",$R82,$G82)</f>
        <v>1</v>
      </c>
      <c r="X82" s="240" t="str">
        <f>IF(AND($U82="IMPACTO",$S82=18),$XET$9,IF(AND($U82="IMPACTO",$S82=19),$XEU$9,IF(AND($U82="IMPACTO",$S82=20),$XEV$9,IF(AND($U82="IMPACTO",$S82&lt;10),$XET$9,$H82))))</f>
        <v>(10) MAYOR</v>
      </c>
      <c r="Y82" s="658" t="str">
        <f>IF($U82="IMPACTO",$T82,$I82)</f>
        <v>10</v>
      </c>
      <c r="Z82" s="659">
        <f>+W82*Y82</f>
        <v>10</v>
      </c>
      <c r="AA82" s="661" t="s">
        <v>247</v>
      </c>
      <c r="AB82" s="664" t="s">
        <v>248</v>
      </c>
      <c r="AC82" s="666" t="s">
        <v>249</v>
      </c>
      <c r="AD82" s="666" t="s">
        <v>250</v>
      </c>
      <c r="AE82" s="574">
        <v>43585</v>
      </c>
      <c r="AF82" s="669" t="s">
        <v>251</v>
      </c>
      <c r="AG82" s="314" t="s">
        <v>252</v>
      </c>
      <c r="AH82" s="543" t="s">
        <v>253</v>
      </c>
    </row>
    <row r="83" spans="1:34" ht="39.75" customHeight="1" x14ac:dyDescent="0.25">
      <c r="A83" s="646"/>
      <c r="B83" s="648"/>
      <c r="C83" s="650"/>
      <c r="D83" s="650"/>
      <c r="E83" s="650"/>
      <c r="F83" s="257"/>
      <c r="G83" s="652"/>
      <c r="H83" s="261"/>
      <c r="I83" s="269"/>
      <c r="J83" s="221"/>
      <c r="K83" s="650"/>
      <c r="L83" s="25" t="s">
        <v>7</v>
      </c>
      <c r="M83" s="3" t="s">
        <v>11</v>
      </c>
      <c r="N83" s="109">
        <f>IF(M83="SÍ",5,"0")</f>
        <v>5</v>
      </c>
      <c r="O83" s="269"/>
      <c r="P83" s="269"/>
      <c r="Q83" s="269"/>
      <c r="R83" s="272"/>
      <c r="S83" s="269"/>
      <c r="T83" s="272"/>
      <c r="U83" s="275"/>
      <c r="V83" s="235"/>
      <c r="W83" s="656"/>
      <c r="X83" s="241"/>
      <c r="Y83" s="658"/>
      <c r="Z83" s="660"/>
      <c r="AA83" s="662"/>
      <c r="AB83" s="665"/>
      <c r="AC83" s="667"/>
      <c r="AD83" s="667"/>
      <c r="AE83" s="575"/>
      <c r="AF83" s="670"/>
      <c r="AG83" s="315"/>
      <c r="AH83" s="544"/>
    </row>
    <row r="84" spans="1:34" ht="39.75" customHeight="1" x14ac:dyDescent="0.25">
      <c r="A84" s="646"/>
      <c r="B84" s="648"/>
      <c r="C84" s="650"/>
      <c r="D84" s="650"/>
      <c r="E84" s="650"/>
      <c r="F84" s="257"/>
      <c r="G84" s="652"/>
      <c r="H84" s="261"/>
      <c r="I84" s="269"/>
      <c r="J84" s="221" t="str">
        <f>IF(AND(J82&gt;=5,J82&lt;=10),"BAJA",IF(AND(J82&gt;=15,J82&lt;=25),"MODERADA",IF(AND(J82&gt;=30,J82&lt;=50),"ALTA",IF(AND(J82&gt;=60,J82&lt;=100),"EXTREMA",""))))</f>
        <v>BAJA</v>
      </c>
      <c r="K84" s="650"/>
      <c r="L84" s="25" t="s">
        <v>3</v>
      </c>
      <c r="M84" s="3" t="s">
        <v>12</v>
      </c>
      <c r="N84" s="109" t="str">
        <f>IF(M84="SÍ",15,"0")</f>
        <v>0</v>
      </c>
      <c r="O84" s="269"/>
      <c r="P84" s="269"/>
      <c r="Q84" s="269"/>
      <c r="R84" s="272"/>
      <c r="S84" s="269"/>
      <c r="T84" s="272"/>
      <c r="U84" s="275"/>
      <c r="V84" s="235"/>
      <c r="W84" s="656"/>
      <c r="X84" s="241"/>
      <c r="Y84" s="658"/>
      <c r="Z84" s="671" t="str">
        <f>IF(AND($Z82&gt;=5,$Z82&lt;=10),"BAJA",IF(AND($Z82&gt;=15,$Z82&lt;=25),"MODERADA",IF(AND($Z82&gt;=30,$Z82&lt;=50),"ALTA",IF(AND($Z82&gt;=60,$Z82&lt;=100),"EXTREMA",""))))</f>
        <v>BAJA</v>
      </c>
      <c r="AA84" s="662"/>
      <c r="AB84" s="665"/>
      <c r="AC84" s="667"/>
      <c r="AD84" s="667"/>
      <c r="AE84" s="575"/>
      <c r="AF84" s="670"/>
      <c r="AG84" s="315"/>
      <c r="AH84" s="544"/>
    </row>
    <row r="85" spans="1:34" ht="39.75" customHeight="1" x14ac:dyDescent="0.25">
      <c r="A85" s="646"/>
      <c r="B85" s="648"/>
      <c r="C85" s="650"/>
      <c r="D85" s="650"/>
      <c r="E85" s="650"/>
      <c r="F85" s="257"/>
      <c r="G85" s="652"/>
      <c r="H85" s="261"/>
      <c r="I85" s="269"/>
      <c r="J85" s="221"/>
      <c r="K85" s="650"/>
      <c r="L85" s="25" t="s">
        <v>4</v>
      </c>
      <c r="M85" s="3" t="s">
        <v>11</v>
      </c>
      <c r="N85" s="109">
        <f>IF(M85="SÍ",10,"0")</f>
        <v>10</v>
      </c>
      <c r="O85" s="269"/>
      <c r="P85" s="269"/>
      <c r="Q85" s="269"/>
      <c r="R85" s="272"/>
      <c r="S85" s="269"/>
      <c r="T85" s="272"/>
      <c r="U85" s="275"/>
      <c r="V85" s="235"/>
      <c r="W85" s="656"/>
      <c r="X85" s="241"/>
      <c r="Y85" s="658"/>
      <c r="Z85" s="671"/>
      <c r="AA85" s="662"/>
      <c r="AB85" s="665"/>
      <c r="AC85" s="667"/>
      <c r="AD85" s="667"/>
      <c r="AE85" s="575"/>
      <c r="AF85" s="670"/>
      <c r="AG85" s="315"/>
      <c r="AH85" s="544"/>
    </row>
    <row r="86" spans="1:34" ht="39.75" customHeight="1" x14ac:dyDescent="0.25">
      <c r="A86" s="646"/>
      <c r="B86" s="648"/>
      <c r="C86" s="650"/>
      <c r="D86" s="650"/>
      <c r="E86" s="650"/>
      <c r="F86" s="257"/>
      <c r="G86" s="652"/>
      <c r="H86" s="261"/>
      <c r="I86" s="269"/>
      <c r="J86" s="221"/>
      <c r="K86" s="650"/>
      <c r="L86" s="25" t="s">
        <v>32</v>
      </c>
      <c r="M86" s="69" t="s">
        <v>11</v>
      </c>
      <c r="N86" s="109">
        <f>IF(M86="SÍ",15,"0")</f>
        <v>15</v>
      </c>
      <c r="O86" s="269"/>
      <c r="P86" s="269"/>
      <c r="Q86" s="269"/>
      <c r="R86" s="272"/>
      <c r="S86" s="269"/>
      <c r="T86" s="272"/>
      <c r="U86" s="275"/>
      <c r="V86" s="235"/>
      <c r="W86" s="656"/>
      <c r="X86" s="241"/>
      <c r="Y86" s="658"/>
      <c r="Z86" s="671"/>
      <c r="AA86" s="662"/>
      <c r="AB86" s="665"/>
      <c r="AC86" s="667"/>
      <c r="AD86" s="667"/>
      <c r="AE86" s="575"/>
      <c r="AF86" s="670"/>
      <c r="AG86" s="315"/>
      <c r="AH86" s="544"/>
    </row>
    <row r="87" spans="1:34" ht="39.75" customHeight="1" x14ac:dyDescent="0.25">
      <c r="A87" s="646"/>
      <c r="B87" s="648"/>
      <c r="C87" s="650"/>
      <c r="D87" s="650"/>
      <c r="E87" s="650"/>
      <c r="F87" s="257"/>
      <c r="G87" s="652"/>
      <c r="H87" s="261"/>
      <c r="I87" s="269"/>
      <c r="J87" s="221"/>
      <c r="K87" s="650"/>
      <c r="L87" s="25" t="s">
        <v>5</v>
      </c>
      <c r="M87" s="3" t="s">
        <v>11</v>
      </c>
      <c r="N87" s="109">
        <f>IF(M87="SÍ",10,"0")</f>
        <v>10</v>
      </c>
      <c r="O87" s="269"/>
      <c r="P87" s="269"/>
      <c r="Q87" s="269"/>
      <c r="R87" s="272"/>
      <c r="S87" s="269"/>
      <c r="T87" s="272"/>
      <c r="U87" s="275"/>
      <c r="V87" s="235"/>
      <c r="W87" s="656"/>
      <c r="X87" s="241"/>
      <c r="Y87" s="658"/>
      <c r="Z87" s="671"/>
      <c r="AA87" s="662"/>
      <c r="AB87" s="665"/>
      <c r="AC87" s="667"/>
      <c r="AD87" s="667"/>
      <c r="AE87" s="575"/>
      <c r="AF87" s="670"/>
      <c r="AG87" s="315"/>
      <c r="AH87" s="544"/>
    </row>
    <row r="88" spans="1:34" ht="39.75" customHeight="1" thickBot="1" x14ac:dyDescent="0.3">
      <c r="A88" s="646"/>
      <c r="B88" s="649"/>
      <c r="C88" s="651"/>
      <c r="D88" s="651"/>
      <c r="E88" s="651"/>
      <c r="F88" s="284"/>
      <c r="G88" s="653"/>
      <c r="H88" s="287"/>
      <c r="I88" s="269"/>
      <c r="J88" s="221"/>
      <c r="K88" s="651"/>
      <c r="L88" s="27" t="s">
        <v>31</v>
      </c>
      <c r="M88" s="3" t="s">
        <v>11</v>
      </c>
      <c r="N88" s="109">
        <f>IF(M88="SÍ",30,"0")</f>
        <v>30</v>
      </c>
      <c r="O88" s="269"/>
      <c r="P88" s="269"/>
      <c r="Q88" s="269"/>
      <c r="R88" s="272"/>
      <c r="S88" s="269"/>
      <c r="T88" s="272"/>
      <c r="U88" s="275"/>
      <c r="V88" s="277"/>
      <c r="W88" s="657"/>
      <c r="X88" s="281"/>
      <c r="Y88" s="658"/>
      <c r="Z88" s="671"/>
      <c r="AA88" s="663"/>
      <c r="AB88" s="665"/>
      <c r="AC88" s="668"/>
      <c r="AD88" s="668"/>
      <c r="AE88" s="575"/>
      <c r="AF88" s="670"/>
      <c r="AG88" s="315"/>
      <c r="AH88" s="544"/>
    </row>
    <row r="89" spans="1:34" ht="39.75" customHeight="1" x14ac:dyDescent="0.25">
      <c r="A89" s="672" t="s">
        <v>254</v>
      </c>
      <c r="B89" s="675" t="s">
        <v>255</v>
      </c>
      <c r="C89" s="676" t="s">
        <v>256</v>
      </c>
      <c r="D89" s="676" t="s">
        <v>257</v>
      </c>
      <c r="E89" s="680" t="s">
        <v>258</v>
      </c>
      <c r="F89" s="683" t="s">
        <v>16</v>
      </c>
      <c r="G89" s="684" t="str">
        <f>IF(F89="(1) RARA VEZ","1", IF(F89="(2) IMPROBABLE","2",IF(F89="(3) POSIBLE","3",IF(F89="(4) PROBABLE","4",IF(F89="(5) CASI SEGURO","5","")))))</f>
        <v>4</v>
      </c>
      <c r="H89" s="687" t="s">
        <v>20</v>
      </c>
      <c r="I89" s="688" t="str">
        <f>IF(H89="(5) MODERADO","5", IF(H89="(10) MAYOR","10",IF(H89="(20) CATASTROFICO","20","")))</f>
        <v>10</v>
      </c>
      <c r="J89" s="690">
        <f>G89*I89</f>
        <v>40</v>
      </c>
      <c r="K89" s="692" t="s">
        <v>259</v>
      </c>
      <c r="L89" s="110" t="s">
        <v>6</v>
      </c>
      <c r="M89" s="111" t="s">
        <v>11</v>
      </c>
      <c r="N89" s="112">
        <f>IF(M89="SÍ",15,"0")</f>
        <v>15</v>
      </c>
      <c r="O89" s="694">
        <f>SUM(N89:N95)</f>
        <v>35</v>
      </c>
      <c r="P89" s="695">
        <f>IF(AND($O89&gt;=0,$O89&lt;=50),0,IF(AND($O89&gt;50,$O89&lt;=75),1,IF(AND($O89&gt;75,$O89&lt;=100),2,"")))</f>
        <v>0</v>
      </c>
      <c r="Q89" s="695">
        <f>$G89-$P89</f>
        <v>4</v>
      </c>
      <c r="R89" s="697">
        <f>IF($Q89&lt;=0,1,$Q89)</f>
        <v>4</v>
      </c>
      <c r="S89" s="695">
        <f>$I89-$P89</f>
        <v>10</v>
      </c>
      <c r="T89" s="697" t="str">
        <f>IF($S89=19,10,IF($S89=18,5,IF($S89=9,5,IF($S89=8,5,I89))))</f>
        <v>10</v>
      </c>
      <c r="U89" s="699" t="s">
        <v>8</v>
      </c>
      <c r="V89" s="700" t="str">
        <f>IF(AND($U89="PROBABILIDAD",$R89=1),$XET$6,IF(AND($U89="PROBABILIDAD",$R89=2),$XET$5,IF(AND($U89="PROBABILIDAD",$R89=3),$XET$4,IF(AND($U89="PROBABILIDAD",$R89=4),$XET$3,IF(AND($U89="PROBABILIDAD",$R89=5),$XET$2,$F89)))))</f>
        <v>(4) PROBABLE</v>
      </c>
      <c r="W89" s="702">
        <f>IF($U89="PROBABILIDAD",$R89,$G89)</f>
        <v>4</v>
      </c>
      <c r="X89" s="705" t="str">
        <f>IF(AND($U89="IMPACTO",$S89=18),$XET$9,IF(AND($U89="IMPACTO",$S89=19),$XEU$9,IF(AND($U89="IMPACTO",$S89=20),$XEV$9,IF(AND($U89="IMPACTO",$S89&lt;10),$XET$9,$H89))))</f>
        <v>(10) MAYOR</v>
      </c>
      <c r="Y89" s="707" t="str">
        <f>IF($U89="IMPACTO",$T89,$I89)</f>
        <v>10</v>
      </c>
      <c r="Z89" s="690">
        <f>+W89*Y89</f>
        <v>40</v>
      </c>
      <c r="AA89" s="709" t="s">
        <v>260</v>
      </c>
      <c r="AB89" s="711" t="s">
        <v>261</v>
      </c>
      <c r="AC89" s="712" t="s">
        <v>262</v>
      </c>
      <c r="AD89" s="714" t="s">
        <v>263</v>
      </c>
      <c r="AE89" s="716">
        <v>43585</v>
      </c>
      <c r="AF89" s="712" t="s">
        <v>264</v>
      </c>
      <c r="AG89" s="719" t="s">
        <v>265</v>
      </c>
      <c r="AH89" s="720" t="s">
        <v>266</v>
      </c>
    </row>
    <row r="90" spans="1:34" ht="39.75" customHeight="1" x14ac:dyDescent="0.25">
      <c r="A90" s="673"/>
      <c r="B90" s="497"/>
      <c r="C90" s="677"/>
      <c r="D90" s="679"/>
      <c r="E90" s="681"/>
      <c r="F90" s="185"/>
      <c r="G90" s="685"/>
      <c r="H90" s="189"/>
      <c r="I90" s="689"/>
      <c r="J90" s="691"/>
      <c r="K90" s="693"/>
      <c r="L90" s="113" t="s">
        <v>7</v>
      </c>
      <c r="M90" s="114" t="s">
        <v>12</v>
      </c>
      <c r="N90" s="115" t="str">
        <f>IF(M90="SÍ",5,"0")</f>
        <v>0</v>
      </c>
      <c r="O90" s="689"/>
      <c r="P90" s="696"/>
      <c r="Q90" s="696"/>
      <c r="R90" s="698"/>
      <c r="S90" s="696"/>
      <c r="T90" s="698"/>
      <c r="U90" s="199"/>
      <c r="V90" s="202"/>
      <c r="W90" s="703"/>
      <c r="X90" s="208"/>
      <c r="Y90" s="708"/>
      <c r="Z90" s="691"/>
      <c r="AA90" s="710"/>
      <c r="AB90" s="566"/>
      <c r="AC90" s="713"/>
      <c r="AD90" s="715"/>
      <c r="AE90" s="717"/>
      <c r="AF90" s="718"/>
      <c r="AG90" s="718"/>
      <c r="AH90" s="721"/>
    </row>
    <row r="91" spans="1:34" ht="39.75" customHeight="1" x14ac:dyDescent="0.25">
      <c r="A91" s="673"/>
      <c r="B91" s="497"/>
      <c r="C91" s="677"/>
      <c r="D91" s="679"/>
      <c r="E91" s="681"/>
      <c r="F91" s="185"/>
      <c r="G91" s="685"/>
      <c r="H91" s="189"/>
      <c r="I91" s="689"/>
      <c r="J91" s="159" t="str">
        <f>IF(AND(J89&gt;=5,J89&lt;=10),"BAJA",IF(AND(J89&gt;=15,J89&lt;=25),"MODERADA",IF(AND(J89&gt;=30,J89&lt;=50),"ALTA",IF(AND(J89&gt;=60,J89&lt;=100),"EXTREMA",""))))</f>
        <v>ALTA</v>
      </c>
      <c r="K91" s="693"/>
      <c r="L91" s="116" t="s">
        <v>3</v>
      </c>
      <c r="M91" s="114" t="s">
        <v>12</v>
      </c>
      <c r="N91" s="115" t="str">
        <f>IF(M91="SÍ",15,"0")</f>
        <v>0</v>
      </c>
      <c r="O91" s="689"/>
      <c r="P91" s="696"/>
      <c r="Q91" s="696"/>
      <c r="R91" s="698"/>
      <c r="S91" s="696"/>
      <c r="T91" s="698"/>
      <c r="U91" s="199"/>
      <c r="V91" s="202"/>
      <c r="W91" s="703"/>
      <c r="X91" s="208"/>
      <c r="Y91" s="708"/>
      <c r="Z91" s="159" t="str">
        <f>IF(AND($Z89&gt;=5,$Z89&lt;=10),"BAJA",IF(AND($Z89&gt;=15,$Z89&lt;=25),"MODERADA",IF(AND($Z89&gt;=30,$Z89&lt;=50),"ALTA",IF(AND($Z89&gt;=60,$Z89&lt;=100),"EXTREMA",""))))</f>
        <v>ALTA</v>
      </c>
      <c r="AA91" s="710"/>
      <c r="AB91" s="566"/>
      <c r="AC91" s="713"/>
      <c r="AD91" s="715"/>
      <c r="AE91" s="717"/>
      <c r="AF91" s="718"/>
      <c r="AG91" s="718"/>
      <c r="AH91" s="721"/>
    </row>
    <row r="92" spans="1:34" ht="39.75" customHeight="1" x14ac:dyDescent="0.25">
      <c r="A92" s="673"/>
      <c r="B92" s="497"/>
      <c r="C92" s="677"/>
      <c r="D92" s="679"/>
      <c r="E92" s="681"/>
      <c r="F92" s="185"/>
      <c r="G92" s="685"/>
      <c r="H92" s="189"/>
      <c r="I92" s="689"/>
      <c r="J92" s="159"/>
      <c r="K92" s="693"/>
      <c r="L92" s="116" t="s">
        <v>4</v>
      </c>
      <c r="M92" s="114" t="s">
        <v>11</v>
      </c>
      <c r="N92" s="115">
        <f>IF(M92="SÍ",10,"0")</f>
        <v>10</v>
      </c>
      <c r="O92" s="689"/>
      <c r="P92" s="696"/>
      <c r="Q92" s="696"/>
      <c r="R92" s="698"/>
      <c r="S92" s="696"/>
      <c r="T92" s="698"/>
      <c r="U92" s="199"/>
      <c r="V92" s="202"/>
      <c r="W92" s="703"/>
      <c r="X92" s="208"/>
      <c r="Y92" s="708"/>
      <c r="Z92" s="159"/>
      <c r="AA92" s="710"/>
      <c r="AB92" s="566"/>
      <c r="AC92" s="713"/>
      <c r="AD92" s="715"/>
      <c r="AE92" s="717"/>
      <c r="AF92" s="718"/>
      <c r="AG92" s="718"/>
      <c r="AH92" s="721"/>
    </row>
    <row r="93" spans="1:34" ht="39.75" customHeight="1" x14ac:dyDescent="0.25">
      <c r="A93" s="673"/>
      <c r="B93" s="497"/>
      <c r="C93" s="677"/>
      <c r="D93" s="679"/>
      <c r="E93" s="681"/>
      <c r="F93" s="185"/>
      <c r="G93" s="685"/>
      <c r="H93" s="189"/>
      <c r="I93" s="689"/>
      <c r="J93" s="159"/>
      <c r="K93" s="693"/>
      <c r="L93" s="113" t="s">
        <v>32</v>
      </c>
      <c r="M93" s="117" t="s">
        <v>12</v>
      </c>
      <c r="N93" s="115" t="str">
        <f>IF(M93="SÍ",15,"0")</f>
        <v>0</v>
      </c>
      <c r="O93" s="689"/>
      <c r="P93" s="696"/>
      <c r="Q93" s="696"/>
      <c r="R93" s="698"/>
      <c r="S93" s="696"/>
      <c r="T93" s="698"/>
      <c r="U93" s="199"/>
      <c r="V93" s="202"/>
      <c r="W93" s="703"/>
      <c r="X93" s="208"/>
      <c r="Y93" s="708"/>
      <c r="Z93" s="159"/>
      <c r="AA93" s="710"/>
      <c r="AB93" s="566"/>
      <c r="AC93" s="713"/>
      <c r="AD93" s="715"/>
      <c r="AE93" s="717"/>
      <c r="AF93" s="718"/>
      <c r="AG93" s="718"/>
      <c r="AH93" s="721"/>
    </row>
    <row r="94" spans="1:34" ht="39.75" customHeight="1" x14ac:dyDescent="0.25">
      <c r="A94" s="673"/>
      <c r="B94" s="497"/>
      <c r="C94" s="677"/>
      <c r="D94" s="679"/>
      <c r="E94" s="681"/>
      <c r="F94" s="185"/>
      <c r="G94" s="685"/>
      <c r="H94" s="189"/>
      <c r="I94" s="689"/>
      <c r="J94" s="159"/>
      <c r="K94" s="693"/>
      <c r="L94" s="113" t="s">
        <v>5</v>
      </c>
      <c r="M94" s="114" t="s">
        <v>11</v>
      </c>
      <c r="N94" s="115">
        <f>IF(M94="SÍ",10,"0")</f>
        <v>10</v>
      </c>
      <c r="O94" s="689"/>
      <c r="P94" s="696"/>
      <c r="Q94" s="696"/>
      <c r="R94" s="698"/>
      <c r="S94" s="696"/>
      <c r="T94" s="698"/>
      <c r="U94" s="199"/>
      <c r="V94" s="202"/>
      <c r="W94" s="703"/>
      <c r="X94" s="208"/>
      <c r="Y94" s="708"/>
      <c r="Z94" s="159"/>
      <c r="AA94" s="710"/>
      <c r="AB94" s="566"/>
      <c r="AC94" s="713"/>
      <c r="AD94" s="715"/>
      <c r="AE94" s="717"/>
      <c r="AF94" s="718"/>
      <c r="AG94" s="718"/>
      <c r="AH94" s="721"/>
    </row>
    <row r="95" spans="1:34" ht="39.75" customHeight="1" thickBot="1" x14ac:dyDescent="0.3">
      <c r="A95" s="674"/>
      <c r="B95" s="498"/>
      <c r="C95" s="678"/>
      <c r="D95" s="679"/>
      <c r="E95" s="682"/>
      <c r="F95" s="226"/>
      <c r="G95" s="686"/>
      <c r="H95" s="231"/>
      <c r="I95" s="689"/>
      <c r="J95" s="160"/>
      <c r="K95" s="693"/>
      <c r="L95" s="118" t="s">
        <v>31</v>
      </c>
      <c r="M95" s="114" t="s">
        <v>12</v>
      </c>
      <c r="N95" s="115" t="str">
        <f>IF(M95="SÍ",30,"0")</f>
        <v>0</v>
      </c>
      <c r="O95" s="689"/>
      <c r="P95" s="696"/>
      <c r="Q95" s="696"/>
      <c r="R95" s="698"/>
      <c r="S95" s="696"/>
      <c r="T95" s="698"/>
      <c r="U95" s="199"/>
      <c r="V95" s="701"/>
      <c r="W95" s="704"/>
      <c r="X95" s="706"/>
      <c r="Y95" s="708"/>
      <c r="Z95" s="160"/>
      <c r="AA95" s="710"/>
      <c r="AB95" s="566"/>
      <c r="AC95" s="713"/>
      <c r="AD95" s="715"/>
      <c r="AE95" s="717"/>
      <c r="AF95" s="718"/>
      <c r="AG95" s="718"/>
      <c r="AH95" s="721"/>
    </row>
    <row r="96" spans="1:34" ht="39.75" customHeight="1" x14ac:dyDescent="0.25">
      <c r="A96" s="673" t="s">
        <v>254</v>
      </c>
      <c r="B96" s="496" t="s">
        <v>255</v>
      </c>
      <c r="C96" s="679" t="s">
        <v>267</v>
      </c>
      <c r="D96" s="679" t="s">
        <v>268</v>
      </c>
      <c r="E96" s="726" t="s">
        <v>269</v>
      </c>
      <c r="F96" s="185" t="s">
        <v>15</v>
      </c>
      <c r="G96" s="593" t="str">
        <f>IF(F96="(1) RARA VEZ","1", IF(F96="(2) IMPROBABLE","2",IF(F96="(3) POSIBLE","3",IF(F96="(4) PROBABLE","4",IF(F96="(5) CASI SEGURO","5","")))))</f>
        <v>3</v>
      </c>
      <c r="H96" s="189" t="s">
        <v>18</v>
      </c>
      <c r="I96" s="689" t="str">
        <f>IF(H96="(5) MODERADO","5", IF(H96="(10) MAYOR","10",IF(H96="(20) CATASTROFICO","20","")))</f>
        <v>5</v>
      </c>
      <c r="J96" s="730">
        <f>G96*I96</f>
        <v>15</v>
      </c>
      <c r="K96" s="732" t="s">
        <v>270</v>
      </c>
      <c r="L96" s="119" t="s">
        <v>6</v>
      </c>
      <c r="M96" s="114" t="s">
        <v>12</v>
      </c>
      <c r="N96" s="120" t="str">
        <f>IF(M96="SÍ",15,"0")</f>
        <v>0</v>
      </c>
      <c r="O96" s="735">
        <f>SUM(N96:N102)</f>
        <v>30</v>
      </c>
      <c r="P96" s="736">
        <f>IF(AND($O96&gt;=0,$O96&lt;=50),0,IF(AND($O96&gt;50,$O96&lt;=75),1,IF(AND($O96&gt;75,$O96&lt;=100),2,"")))</f>
        <v>0</v>
      </c>
      <c r="Q96" s="736">
        <f>$G96-$P96</f>
        <v>3</v>
      </c>
      <c r="R96" s="738">
        <f>IF($Q96&lt;=0,1,$Q96)</f>
        <v>3</v>
      </c>
      <c r="S96" s="736">
        <f>$I96-$P96</f>
        <v>5</v>
      </c>
      <c r="T96" s="738" t="str">
        <f>IF($S96=19,10,IF($S96=18,5,IF($S96=9,5,IF($S96=8,5,I96))))</f>
        <v>5</v>
      </c>
      <c r="U96" s="198" t="s">
        <v>9</v>
      </c>
      <c r="V96" s="201" t="str">
        <f>IF(AND($U96="PROBABILIDAD",$R96=1),$XET$6,IF(AND($U96="PROBABILIDAD",$R96=2),$XET$5,IF(AND($U96="PROBABILIDAD",$R96=3),$XET$4,IF(AND($U96="PROBABILIDAD",$R96=4),$XET$3,IF(AND($U96="PROBABILIDAD",$R96=5),$XET$2,$F96)))))</f>
        <v>(3) POSIBLE</v>
      </c>
      <c r="W96" s="751" t="str">
        <f>IF($U96="PROBABILIDAD",$R96,$G96)</f>
        <v>3</v>
      </c>
      <c r="X96" s="207" t="str">
        <f>IF(AND($U96="IMPACTO",$S96=18),$XET$9,IF(AND($U96="IMPACTO",$S96=19),$XEU$9,IF(AND($U96="IMPACTO",$S96=20),$XEV$9,IF(AND($U96="IMPACTO",$S96&lt;10),$XET$9,$H96))))</f>
        <v>(5) MODERADO</v>
      </c>
      <c r="Y96" s="708" t="str">
        <f>IF($U96="IMPACTO",$T96,$I96)</f>
        <v>5</v>
      </c>
      <c r="Z96" s="730">
        <f>+W96*Y96</f>
        <v>15</v>
      </c>
      <c r="AA96" s="755" t="s">
        <v>271</v>
      </c>
      <c r="AB96" s="358" t="s">
        <v>261</v>
      </c>
      <c r="AC96" s="758" t="s">
        <v>272</v>
      </c>
      <c r="AD96" s="759" t="s">
        <v>273</v>
      </c>
      <c r="AE96" s="716">
        <v>43585</v>
      </c>
      <c r="AF96" s="741" t="s">
        <v>274</v>
      </c>
      <c r="AG96" s="719" t="s">
        <v>275</v>
      </c>
      <c r="AH96" s="745" t="s">
        <v>276</v>
      </c>
    </row>
    <row r="97" spans="1:34" ht="39.75" customHeight="1" x14ac:dyDescent="0.25">
      <c r="A97" s="673"/>
      <c r="B97" s="497"/>
      <c r="C97" s="677"/>
      <c r="D97" s="679"/>
      <c r="E97" s="681"/>
      <c r="F97" s="185"/>
      <c r="G97" s="593"/>
      <c r="H97" s="189"/>
      <c r="I97" s="689"/>
      <c r="J97" s="731"/>
      <c r="K97" s="733"/>
      <c r="L97" s="113" t="s">
        <v>7</v>
      </c>
      <c r="M97" s="114" t="s">
        <v>11</v>
      </c>
      <c r="N97" s="115">
        <f>IF(M97="SÍ",5,"0")</f>
        <v>5</v>
      </c>
      <c r="O97" s="689"/>
      <c r="P97" s="696"/>
      <c r="Q97" s="696"/>
      <c r="R97" s="698"/>
      <c r="S97" s="696"/>
      <c r="T97" s="698"/>
      <c r="U97" s="199"/>
      <c r="V97" s="202"/>
      <c r="W97" s="752"/>
      <c r="X97" s="208"/>
      <c r="Y97" s="708"/>
      <c r="Z97" s="731"/>
      <c r="AA97" s="710"/>
      <c r="AB97" s="566"/>
      <c r="AC97" s="718"/>
      <c r="AD97" s="715"/>
      <c r="AE97" s="717"/>
      <c r="AF97" s="742"/>
      <c r="AG97" s="718"/>
      <c r="AH97" s="721"/>
    </row>
    <row r="98" spans="1:34" ht="39.75" customHeight="1" x14ac:dyDescent="0.25">
      <c r="A98" s="673"/>
      <c r="B98" s="497"/>
      <c r="C98" s="677"/>
      <c r="D98" s="679"/>
      <c r="E98" s="681"/>
      <c r="F98" s="185"/>
      <c r="G98" s="593"/>
      <c r="H98" s="189"/>
      <c r="I98" s="689"/>
      <c r="J98" s="747" t="str">
        <f>IF(AND(J96&gt;=5,J96&lt;=10),"BAJA",IF(AND(J96&gt;=15,J96&lt;=25),"MODERADA",IF(AND(J96&gt;=30,J96&lt;=50),"ALTA",IF(AND(J96&gt;=60,J96&lt;=100),"EXTREMA",""))))</f>
        <v>MODERADA</v>
      </c>
      <c r="K98" s="733"/>
      <c r="L98" s="116" t="s">
        <v>3</v>
      </c>
      <c r="M98" s="114" t="s">
        <v>12</v>
      </c>
      <c r="N98" s="115" t="str">
        <f>IF(M98="SÍ",15,"0")</f>
        <v>0</v>
      </c>
      <c r="O98" s="689"/>
      <c r="P98" s="696"/>
      <c r="Q98" s="696"/>
      <c r="R98" s="698"/>
      <c r="S98" s="696"/>
      <c r="T98" s="698"/>
      <c r="U98" s="199"/>
      <c r="V98" s="202"/>
      <c r="W98" s="752"/>
      <c r="X98" s="208"/>
      <c r="Y98" s="708"/>
      <c r="Z98" s="749" t="str">
        <f>IF(AND($Z96&gt;=5,$Z96&lt;=10),"BAJA",IF(AND($Z96&gt;=15,$Z96&lt;=25),"MODERADA",IF(AND($Z96&gt;=30,$Z96&lt;=50),"ALTA",IF(AND($Z96&gt;=60,$Z96&lt;=100),"EXTREMA",""))))</f>
        <v>MODERADA</v>
      </c>
      <c r="AA98" s="710"/>
      <c r="AB98" s="566"/>
      <c r="AC98" s="718"/>
      <c r="AD98" s="715"/>
      <c r="AE98" s="717"/>
      <c r="AF98" s="742"/>
      <c r="AG98" s="718"/>
      <c r="AH98" s="721"/>
    </row>
    <row r="99" spans="1:34" ht="39.75" customHeight="1" x14ac:dyDescent="0.25">
      <c r="A99" s="673"/>
      <c r="B99" s="497"/>
      <c r="C99" s="677"/>
      <c r="D99" s="679"/>
      <c r="E99" s="681"/>
      <c r="F99" s="185"/>
      <c r="G99" s="593"/>
      <c r="H99" s="189"/>
      <c r="I99" s="689"/>
      <c r="J99" s="748"/>
      <c r="K99" s="733"/>
      <c r="L99" s="116" t="s">
        <v>4</v>
      </c>
      <c r="M99" s="114" t="s">
        <v>11</v>
      </c>
      <c r="N99" s="115">
        <f>IF(M99="SÍ",10,"0")</f>
        <v>10</v>
      </c>
      <c r="O99" s="689"/>
      <c r="P99" s="696"/>
      <c r="Q99" s="696"/>
      <c r="R99" s="698"/>
      <c r="S99" s="696"/>
      <c r="T99" s="698"/>
      <c r="U99" s="199"/>
      <c r="V99" s="202"/>
      <c r="W99" s="752"/>
      <c r="X99" s="208"/>
      <c r="Y99" s="708"/>
      <c r="Z99" s="749"/>
      <c r="AA99" s="710"/>
      <c r="AB99" s="566"/>
      <c r="AC99" s="718"/>
      <c r="AD99" s="715"/>
      <c r="AE99" s="717"/>
      <c r="AF99" s="742"/>
      <c r="AG99" s="718"/>
      <c r="AH99" s="721"/>
    </row>
    <row r="100" spans="1:34" ht="39.75" customHeight="1" x14ac:dyDescent="0.25">
      <c r="A100" s="673"/>
      <c r="B100" s="497"/>
      <c r="C100" s="677"/>
      <c r="D100" s="679"/>
      <c r="E100" s="681"/>
      <c r="F100" s="185"/>
      <c r="G100" s="593"/>
      <c r="H100" s="189"/>
      <c r="I100" s="689"/>
      <c r="J100" s="748"/>
      <c r="K100" s="733"/>
      <c r="L100" s="113" t="s">
        <v>32</v>
      </c>
      <c r="M100" s="114" t="s">
        <v>11</v>
      </c>
      <c r="N100" s="115">
        <f>IF(M100="SÍ",15,"0")</f>
        <v>15</v>
      </c>
      <c r="O100" s="689"/>
      <c r="P100" s="696"/>
      <c r="Q100" s="696"/>
      <c r="R100" s="698"/>
      <c r="S100" s="696"/>
      <c r="T100" s="698"/>
      <c r="U100" s="199"/>
      <c r="V100" s="202"/>
      <c r="W100" s="752"/>
      <c r="X100" s="208"/>
      <c r="Y100" s="708"/>
      <c r="Z100" s="749"/>
      <c r="AA100" s="710"/>
      <c r="AB100" s="566"/>
      <c r="AC100" s="718"/>
      <c r="AD100" s="715"/>
      <c r="AE100" s="717"/>
      <c r="AF100" s="742"/>
      <c r="AG100" s="718"/>
      <c r="AH100" s="721"/>
    </row>
    <row r="101" spans="1:34" ht="39.75" customHeight="1" x14ac:dyDescent="0.25">
      <c r="A101" s="673"/>
      <c r="B101" s="497"/>
      <c r="C101" s="677"/>
      <c r="D101" s="679"/>
      <c r="E101" s="681"/>
      <c r="F101" s="185"/>
      <c r="G101" s="593"/>
      <c r="H101" s="189"/>
      <c r="I101" s="689"/>
      <c r="J101" s="748"/>
      <c r="K101" s="733"/>
      <c r="L101" s="113" t="s">
        <v>5</v>
      </c>
      <c r="M101" s="114" t="s">
        <v>12</v>
      </c>
      <c r="N101" s="115" t="str">
        <f>IF(M101="SÍ",10,"0")</f>
        <v>0</v>
      </c>
      <c r="O101" s="689"/>
      <c r="P101" s="696"/>
      <c r="Q101" s="696"/>
      <c r="R101" s="698"/>
      <c r="S101" s="696"/>
      <c r="T101" s="698"/>
      <c r="U101" s="199"/>
      <c r="V101" s="202"/>
      <c r="W101" s="752"/>
      <c r="X101" s="208"/>
      <c r="Y101" s="708"/>
      <c r="Z101" s="749"/>
      <c r="AA101" s="710"/>
      <c r="AB101" s="566"/>
      <c r="AC101" s="718"/>
      <c r="AD101" s="715"/>
      <c r="AE101" s="717"/>
      <c r="AF101" s="742"/>
      <c r="AG101" s="718"/>
      <c r="AH101" s="721"/>
    </row>
    <row r="102" spans="1:34" ht="39.75" customHeight="1" thickBot="1" x14ac:dyDescent="0.3">
      <c r="A102" s="722"/>
      <c r="B102" s="723"/>
      <c r="C102" s="724"/>
      <c r="D102" s="725"/>
      <c r="E102" s="727"/>
      <c r="F102" s="186"/>
      <c r="G102" s="728"/>
      <c r="H102" s="190"/>
      <c r="I102" s="729"/>
      <c r="J102" s="730"/>
      <c r="K102" s="734"/>
      <c r="L102" s="121" t="s">
        <v>31</v>
      </c>
      <c r="M102" s="122" t="s">
        <v>12</v>
      </c>
      <c r="N102" s="123" t="str">
        <f>IF(M102="SÍ",30,"0")</f>
        <v>0</v>
      </c>
      <c r="O102" s="729"/>
      <c r="P102" s="737"/>
      <c r="Q102" s="737"/>
      <c r="R102" s="739"/>
      <c r="S102" s="737"/>
      <c r="T102" s="739"/>
      <c r="U102" s="200"/>
      <c r="V102" s="203"/>
      <c r="W102" s="753"/>
      <c r="X102" s="209"/>
      <c r="Y102" s="754"/>
      <c r="Z102" s="750"/>
      <c r="AA102" s="756"/>
      <c r="AB102" s="757"/>
      <c r="AC102" s="744"/>
      <c r="AD102" s="760"/>
      <c r="AE102" s="740"/>
      <c r="AF102" s="743"/>
      <c r="AG102" s="744"/>
      <c r="AH102" s="746"/>
    </row>
    <row r="103" spans="1:34" ht="39.75" customHeight="1" x14ac:dyDescent="0.25">
      <c r="A103" s="251" t="s">
        <v>277</v>
      </c>
      <c r="B103" s="151" t="s">
        <v>278</v>
      </c>
      <c r="C103" s="150" t="s">
        <v>279</v>
      </c>
      <c r="D103" s="150" t="s">
        <v>280</v>
      </c>
      <c r="E103" s="254" t="s">
        <v>281</v>
      </c>
      <c r="F103" s="257" t="s">
        <v>15</v>
      </c>
      <c r="G103" s="285" t="str">
        <f>IF(F103="(1) RARA VEZ","1", IF(F103="(2) IMPROBABLE","2",IF(F103="(3) POSIBLE","3",IF(F103="(4) PROBABLE","4",IF(F103="(5) CASI SEGURO","5","")))))</f>
        <v>3</v>
      </c>
      <c r="H103" s="261" t="s">
        <v>20</v>
      </c>
      <c r="I103" s="263" t="str">
        <f>IF(H103="(5) MODERADO","5", IF(H103="(10) MAYOR","10",IF(H103="(20) CATASTROFICO","20","")))</f>
        <v>10</v>
      </c>
      <c r="J103" s="282">
        <f>G103*I103</f>
        <v>30</v>
      </c>
      <c r="K103" s="254" t="s">
        <v>282</v>
      </c>
      <c r="L103" s="24" t="s">
        <v>6</v>
      </c>
      <c r="M103" s="3" t="s">
        <v>11</v>
      </c>
      <c r="N103" s="107">
        <f>IF(M103="SÍ",15,"0")</f>
        <v>15</v>
      </c>
      <c r="O103" s="267">
        <f>SUM(N103:N109)</f>
        <v>85</v>
      </c>
      <c r="P103" s="268">
        <f>IF(AND($O103&gt;=0,$O103&lt;=50),0,IF(AND($O103&gt;50,$O103&lt;=75),1,IF(AND($O103&gt;75,$O103&lt;=100),2,"")))</f>
        <v>2</v>
      </c>
      <c r="Q103" s="268">
        <f>$G103-$P103</f>
        <v>1</v>
      </c>
      <c r="R103" s="271">
        <f>IF($Q103&lt;=0,1,$Q103)</f>
        <v>1</v>
      </c>
      <c r="S103" s="268">
        <f>$I103-$P103</f>
        <v>8</v>
      </c>
      <c r="T103" s="271">
        <f>IF($S103=19,10,IF($S103=18,5,IF($S103=9,5,IF($S103=8,5,I103))))</f>
        <v>5</v>
      </c>
      <c r="U103" s="274" t="s">
        <v>8</v>
      </c>
      <c r="V103" s="234" t="str">
        <f>IF(AND($U103="PROBABILIDAD",$R103=1),$XET$6,IF(AND($U103="PROBABILIDAD",$R103=2),$XET$5,IF(AND($U103="PROBABILIDAD",$R103=3),$XET$4,IF(AND($U103="PROBABILIDAD",$R103=4),$XET$3,IF(AND($U103="PROBABILIDAD",$R103=5),$XET$2,$F103)))))</f>
        <v>(1) RARA VEZ</v>
      </c>
      <c r="W103" s="278">
        <f>IF($U103="PROBABILIDAD",$R103,$G103)</f>
        <v>1</v>
      </c>
      <c r="X103" s="240" t="str">
        <f>IF(AND($U103="IMPACTO",$S103=18),$XET$9,IF(AND($U103="IMPACTO",$S103=19),$XEU$9,IF(AND($U103="IMPACTO",$S103=20),$XEV$9,IF(AND($U103="IMPACTO",$S103&lt;10),$XET$9,$H103))))</f>
        <v>(10) MAYOR</v>
      </c>
      <c r="Y103" s="243" t="str">
        <f>IF($U103="IMPACTO",$T103,$I103)</f>
        <v>10</v>
      </c>
      <c r="Z103" s="245">
        <f>+W103*Y103</f>
        <v>10</v>
      </c>
      <c r="AA103" s="247" t="s">
        <v>283</v>
      </c>
      <c r="AB103" s="173" t="s">
        <v>284</v>
      </c>
      <c r="AC103" s="173" t="s">
        <v>285</v>
      </c>
      <c r="AD103" s="218" t="s">
        <v>286</v>
      </c>
      <c r="AE103" s="213" t="s">
        <v>287</v>
      </c>
      <c r="AF103" s="173" t="s">
        <v>288</v>
      </c>
      <c r="AG103" s="173" t="s">
        <v>289</v>
      </c>
      <c r="AH103" s="218" t="s">
        <v>290</v>
      </c>
    </row>
    <row r="104" spans="1:34" ht="39.75" customHeight="1" x14ac:dyDescent="0.25">
      <c r="A104" s="143"/>
      <c r="B104" s="252"/>
      <c r="C104" s="148"/>
      <c r="D104" s="150"/>
      <c r="E104" s="255"/>
      <c r="F104" s="257"/>
      <c r="G104" s="285"/>
      <c r="H104" s="261"/>
      <c r="I104" s="263"/>
      <c r="J104" s="282"/>
      <c r="K104" s="255"/>
      <c r="L104" s="25" t="s">
        <v>7</v>
      </c>
      <c r="M104" s="3" t="s">
        <v>11</v>
      </c>
      <c r="N104" s="2">
        <f>IF(M104="SÍ",5,"0")</f>
        <v>5</v>
      </c>
      <c r="O104" s="263"/>
      <c r="P104" s="269"/>
      <c r="Q104" s="269"/>
      <c r="R104" s="272"/>
      <c r="S104" s="269"/>
      <c r="T104" s="272"/>
      <c r="U104" s="275"/>
      <c r="V104" s="235"/>
      <c r="W104" s="279"/>
      <c r="X104" s="241"/>
      <c r="Y104" s="243"/>
      <c r="Z104" s="246"/>
      <c r="AA104" s="248"/>
      <c r="AB104" s="174"/>
      <c r="AC104" s="174"/>
      <c r="AD104" s="219"/>
      <c r="AE104" s="214"/>
      <c r="AF104" s="216"/>
      <c r="AG104" s="174"/>
      <c r="AH104" s="219"/>
    </row>
    <row r="105" spans="1:34" ht="39.75" customHeight="1" x14ac:dyDescent="0.25">
      <c r="A105" s="143"/>
      <c r="B105" s="252"/>
      <c r="C105" s="148"/>
      <c r="D105" s="150"/>
      <c r="E105" s="255"/>
      <c r="F105" s="257"/>
      <c r="G105" s="285"/>
      <c r="H105" s="261"/>
      <c r="I105" s="263"/>
      <c r="J105" s="221" t="str">
        <f>IF(AND(J103&gt;=5,J103&lt;=10),"BAJA",IF(AND(J103&gt;=15,J103&lt;=25),"MODERADA",IF(AND(J103&gt;=30,J103&lt;=50),"ALTA",IF(AND(J103&gt;=60,J103&lt;=100),"EXTREMA",""))))</f>
        <v>ALTA</v>
      </c>
      <c r="K105" s="255"/>
      <c r="L105" s="26" t="s">
        <v>3</v>
      </c>
      <c r="M105" s="3" t="s">
        <v>12</v>
      </c>
      <c r="N105" s="2" t="str">
        <f>IF(M105="SÍ",15,"0")</f>
        <v>0</v>
      </c>
      <c r="O105" s="263"/>
      <c r="P105" s="269"/>
      <c r="Q105" s="269"/>
      <c r="R105" s="272"/>
      <c r="S105" s="269"/>
      <c r="T105" s="272"/>
      <c r="U105" s="275"/>
      <c r="V105" s="235"/>
      <c r="W105" s="279"/>
      <c r="X105" s="241"/>
      <c r="Y105" s="243"/>
      <c r="Z105" s="223" t="str">
        <f>IF(AND($Z103&gt;=5,$Z103&lt;=10),"BAJA",IF(AND($Z103&gt;=15,$Z103&lt;=25),"MODERADA",IF(AND($Z103&gt;=30,$Z103&lt;=50),"ALTA",IF(AND($Z103&gt;=60,$Z103&lt;=100),"EXTREMA",""))))</f>
        <v>BAJA</v>
      </c>
      <c r="AA105" s="248"/>
      <c r="AB105" s="174"/>
      <c r="AC105" s="174"/>
      <c r="AD105" s="219"/>
      <c r="AE105" s="214"/>
      <c r="AF105" s="216"/>
      <c r="AG105" s="174"/>
      <c r="AH105" s="219"/>
    </row>
    <row r="106" spans="1:34" ht="39.75" customHeight="1" x14ac:dyDescent="0.25">
      <c r="A106" s="143"/>
      <c r="B106" s="252"/>
      <c r="C106" s="148"/>
      <c r="D106" s="150"/>
      <c r="E106" s="255"/>
      <c r="F106" s="257"/>
      <c r="G106" s="285"/>
      <c r="H106" s="261"/>
      <c r="I106" s="263"/>
      <c r="J106" s="221"/>
      <c r="K106" s="255"/>
      <c r="L106" s="26" t="s">
        <v>4</v>
      </c>
      <c r="M106" s="3" t="s">
        <v>11</v>
      </c>
      <c r="N106" s="2">
        <f>IF(M106="SÍ",10,"0")</f>
        <v>10</v>
      </c>
      <c r="O106" s="263"/>
      <c r="P106" s="269"/>
      <c r="Q106" s="269"/>
      <c r="R106" s="272"/>
      <c r="S106" s="269"/>
      <c r="T106" s="272"/>
      <c r="U106" s="275"/>
      <c r="V106" s="235"/>
      <c r="W106" s="279"/>
      <c r="X106" s="241"/>
      <c r="Y106" s="243"/>
      <c r="Z106" s="223"/>
      <c r="AA106" s="248"/>
      <c r="AB106" s="174"/>
      <c r="AC106" s="174"/>
      <c r="AD106" s="219"/>
      <c r="AE106" s="214"/>
      <c r="AF106" s="216"/>
      <c r="AG106" s="174"/>
      <c r="AH106" s="219"/>
    </row>
    <row r="107" spans="1:34" ht="39.75" customHeight="1" x14ac:dyDescent="0.25">
      <c r="A107" s="143"/>
      <c r="B107" s="252"/>
      <c r="C107" s="148"/>
      <c r="D107" s="150"/>
      <c r="E107" s="255"/>
      <c r="F107" s="257"/>
      <c r="G107" s="285"/>
      <c r="H107" s="261"/>
      <c r="I107" s="263"/>
      <c r="J107" s="221"/>
      <c r="K107" s="255"/>
      <c r="L107" s="25" t="s">
        <v>32</v>
      </c>
      <c r="M107" s="69" t="s">
        <v>11</v>
      </c>
      <c r="N107" s="2">
        <f>IF(M107="SÍ",15,"0")</f>
        <v>15</v>
      </c>
      <c r="O107" s="263"/>
      <c r="P107" s="269"/>
      <c r="Q107" s="269"/>
      <c r="R107" s="272"/>
      <c r="S107" s="269"/>
      <c r="T107" s="272"/>
      <c r="U107" s="275"/>
      <c r="V107" s="235"/>
      <c r="W107" s="279"/>
      <c r="X107" s="241"/>
      <c r="Y107" s="243"/>
      <c r="Z107" s="223"/>
      <c r="AA107" s="248"/>
      <c r="AB107" s="174"/>
      <c r="AC107" s="174"/>
      <c r="AD107" s="219"/>
      <c r="AE107" s="214"/>
      <c r="AF107" s="216"/>
      <c r="AG107" s="174"/>
      <c r="AH107" s="219"/>
    </row>
    <row r="108" spans="1:34" ht="39.75" customHeight="1" x14ac:dyDescent="0.25">
      <c r="A108" s="143"/>
      <c r="B108" s="252"/>
      <c r="C108" s="148"/>
      <c r="D108" s="150"/>
      <c r="E108" s="255"/>
      <c r="F108" s="257"/>
      <c r="G108" s="285"/>
      <c r="H108" s="261"/>
      <c r="I108" s="263"/>
      <c r="J108" s="221"/>
      <c r="K108" s="255"/>
      <c r="L108" s="25" t="s">
        <v>5</v>
      </c>
      <c r="M108" s="3" t="s">
        <v>11</v>
      </c>
      <c r="N108" s="2">
        <f>IF(M108="SÍ",10,"0")</f>
        <v>10</v>
      </c>
      <c r="O108" s="263"/>
      <c r="P108" s="269"/>
      <c r="Q108" s="269"/>
      <c r="R108" s="272"/>
      <c r="S108" s="269"/>
      <c r="T108" s="272"/>
      <c r="U108" s="275"/>
      <c r="V108" s="235"/>
      <c r="W108" s="279"/>
      <c r="X108" s="241"/>
      <c r="Y108" s="243"/>
      <c r="Z108" s="223"/>
      <c r="AA108" s="248"/>
      <c r="AB108" s="174"/>
      <c r="AC108" s="174"/>
      <c r="AD108" s="219"/>
      <c r="AE108" s="214"/>
      <c r="AF108" s="216"/>
      <c r="AG108" s="174"/>
      <c r="AH108" s="219"/>
    </row>
    <row r="109" spans="1:34" ht="39.75" customHeight="1" x14ac:dyDescent="0.25">
      <c r="A109" s="143"/>
      <c r="B109" s="147"/>
      <c r="C109" s="149"/>
      <c r="D109" s="150"/>
      <c r="E109" s="283"/>
      <c r="F109" s="284"/>
      <c r="G109" s="286"/>
      <c r="H109" s="287"/>
      <c r="I109" s="263"/>
      <c r="J109" s="250"/>
      <c r="K109" s="283"/>
      <c r="L109" s="27" t="s">
        <v>31</v>
      </c>
      <c r="M109" s="3" t="s">
        <v>11</v>
      </c>
      <c r="N109" s="2">
        <f>IF(M109="SÍ",30,"0")</f>
        <v>30</v>
      </c>
      <c r="O109" s="263"/>
      <c r="P109" s="269"/>
      <c r="Q109" s="269"/>
      <c r="R109" s="272"/>
      <c r="S109" s="269"/>
      <c r="T109" s="272"/>
      <c r="U109" s="275"/>
      <c r="V109" s="277"/>
      <c r="W109" s="280"/>
      <c r="X109" s="281"/>
      <c r="Y109" s="243"/>
      <c r="Z109" s="223"/>
      <c r="AA109" s="248"/>
      <c r="AB109" s="174"/>
      <c r="AC109" s="174"/>
      <c r="AD109" s="219"/>
      <c r="AE109" s="214"/>
      <c r="AF109" s="216"/>
      <c r="AG109" s="174"/>
      <c r="AH109" s="219"/>
    </row>
    <row r="110" spans="1:34" ht="39.75" customHeight="1" x14ac:dyDescent="0.25">
      <c r="A110" s="251" t="s">
        <v>277</v>
      </c>
      <c r="B110" s="151" t="s">
        <v>278</v>
      </c>
      <c r="C110" s="150" t="s">
        <v>291</v>
      </c>
      <c r="D110" s="150" t="s">
        <v>292</v>
      </c>
      <c r="E110" s="254" t="s">
        <v>293</v>
      </c>
      <c r="F110" s="257" t="s">
        <v>15</v>
      </c>
      <c r="G110" s="259" t="str">
        <f>IF(F110="(1) RARA VEZ","1", IF(F110="(2) IMPROBABLE","2",IF(F110="(3) POSIBLE","3",IF(F110="(4) PROBABLE","4",IF(F110="(5) CASI SEGURO","5","")))))</f>
        <v>3</v>
      </c>
      <c r="H110" s="261" t="s">
        <v>18</v>
      </c>
      <c r="I110" s="263" t="str">
        <f>IF(H110="(5) MODERADO","5", IF(H110="(10) MAYOR","10",IF(H110="(20) CATASTROFICO","20","")))</f>
        <v>5</v>
      </c>
      <c r="J110" s="265">
        <f>G110*I110</f>
        <v>15</v>
      </c>
      <c r="K110" s="254" t="s">
        <v>294</v>
      </c>
      <c r="L110" s="24" t="s">
        <v>6</v>
      </c>
      <c r="M110" s="3" t="s">
        <v>11</v>
      </c>
      <c r="N110" s="107">
        <f>IF(M110="SÍ",15,"0")</f>
        <v>15</v>
      </c>
      <c r="O110" s="267">
        <f>SUM(N110:N116)</f>
        <v>45</v>
      </c>
      <c r="P110" s="268">
        <f>IF(AND($O110&gt;=0,$O110&lt;=50),0,IF(AND($O110&gt;50,$O110&lt;=75),1,IF(AND($O110&gt;75,$O110&lt;=100),2,"")))</f>
        <v>0</v>
      </c>
      <c r="Q110" s="268">
        <f>$G110-$P110</f>
        <v>3</v>
      </c>
      <c r="R110" s="271">
        <f>IF($Q110&lt;=0,1,$Q110)</f>
        <v>3</v>
      </c>
      <c r="S110" s="268">
        <f>$I110-$P110</f>
        <v>5</v>
      </c>
      <c r="T110" s="271" t="str">
        <f>IF($S110=19,10,IF($S110=18,5,IF($S110=9,5,IF($S110=8,5,I110))))</f>
        <v>5</v>
      </c>
      <c r="U110" s="274" t="s">
        <v>8</v>
      </c>
      <c r="V110" s="234" t="str">
        <f>IF(AND($U110="PROBABILIDAD",$R110=1),$XET$6,IF(AND($U110="PROBABILIDAD",$R110=2),$XET$5,IF(AND($U110="PROBABILIDAD",$R110=3),$XET$4,IF(AND($U110="PROBABILIDAD",$R110=4),$XET$3,IF(AND($U110="PROBABILIDAD",$R110=5),$XET$2,$F110)))))</f>
        <v>(3) POSIBLE</v>
      </c>
      <c r="W110" s="237">
        <f>IF($U110="PROBABILIDAD",$R110,$G110)</f>
        <v>3</v>
      </c>
      <c r="X110" s="240" t="str">
        <f>IF(AND($U110="IMPACTO",$S110=18),$XET$9,IF(AND($U110="IMPACTO",$S110=19),$XEU$9,IF(AND($U110="IMPACTO",$S110=20),$XEV$9,IF(AND($U110="IMPACTO",$S110&lt;10),$XET$9,$H110))))</f>
        <v>(5) MODERADO</v>
      </c>
      <c r="Y110" s="243" t="str">
        <f>IF($U110="IMPACTO",$T110,$I110)</f>
        <v>5</v>
      </c>
      <c r="Z110" s="245">
        <f>+W110*Y110</f>
        <v>15</v>
      </c>
      <c r="AA110" s="247" t="s">
        <v>295</v>
      </c>
      <c r="AB110" s="173" t="s">
        <v>284</v>
      </c>
      <c r="AC110" s="173" t="s">
        <v>296</v>
      </c>
      <c r="AD110" s="218" t="s">
        <v>286</v>
      </c>
      <c r="AE110" s="213" t="s">
        <v>287</v>
      </c>
      <c r="AF110" s="173" t="s">
        <v>297</v>
      </c>
      <c r="AG110" s="173" t="s">
        <v>289</v>
      </c>
      <c r="AH110" s="218" t="s">
        <v>298</v>
      </c>
    </row>
    <row r="111" spans="1:34" ht="39.75" customHeight="1" x14ac:dyDescent="0.25">
      <c r="A111" s="143"/>
      <c r="B111" s="252"/>
      <c r="C111" s="148"/>
      <c r="D111" s="150"/>
      <c r="E111" s="255"/>
      <c r="F111" s="257"/>
      <c r="G111" s="259"/>
      <c r="H111" s="261"/>
      <c r="I111" s="263"/>
      <c r="J111" s="266"/>
      <c r="K111" s="255"/>
      <c r="L111" s="25" t="s">
        <v>7</v>
      </c>
      <c r="M111" s="3" t="s">
        <v>11</v>
      </c>
      <c r="N111" s="2">
        <f>IF(M111="SÍ",5,"0")</f>
        <v>5</v>
      </c>
      <c r="O111" s="263"/>
      <c r="P111" s="269"/>
      <c r="Q111" s="269"/>
      <c r="R111" s="272"/>
      <c r="S111" s="269"/>
      <c r="T111" s="272"/>
      <c r="U111" s="275"/>
      <c r="V111" s="235"/>
      <c r="W111" s="238"/>
      <c r="X111" s="241"/>
      <c r="Y111" s="243"/>
      <c r="Z111" s="246"/>
      <c r="AA111" s="248"/>
      <c r="AB111" s="174"/>
      <c r="AC111" s="174"/>
      <c r="AD111" s="219"/>
      <c r="AE111" s="214"/>
      <c r="AF111" s="216"/>
      <c r="AG111" s="174"/>
      <c r="AH111" s="219"/>
    </row>
    <row r="112" spans="1:34" ht="39.75" customHeight="1" x14ac:dyDescent="0.25">
      <c r="A112" s="143"/>
      <c r="B112" s="252"/>
      <c r="C112" s="148"/>
      <c r="D112" s="150"/>
      <c r="E112" s="255"/>
      <c r="F112" s="257"/>
      <c r="G112" s="259"/>
      <c r="H112" s="261"/>
      <c r="I112" s="263"/>
      <c r="J112" s="221" t="str">
        <f>IF(AND(J110&gt;=5,J110&lt;=10),"BAJA",IF(AND(J110&gt;=15,J110&lt;=25),"MODERADA",IF(AND(J110&gt;=30,J110&lt;=50),"ALTA",IF(AND(J110&gt;=60,J110&lt;=100),"EXTREMA",""))))</f>
        <v>MODERADA</v>
      </c>
      <c r="K112" s="255"/>
      <c r="L112" s="26" t="s">
        <v>3</v>
      </c>
      <c r="M112" s="3" t="s">
        <v>12</v>
      </c>
      <c r="N112" s="2" t="str">
        <f>IF(M112="SÍ",15,"0")</f>
        <v>0</v>
      </c>
      <c r="O112" s="263"/>
      <c r="P112" s="269"/>
      <c r="Q112" s="269"/>
      <c r="R112" s="272"/>
      <c r="S112" s="269"/>
      <c r="T112" s="272"/>
      <c r="U112" s="275"/>
      <c r="V112" s="235"/>
      <c r="W112" s="238"/>
      <c r="X112" s="241"/>
      <c r="Y112" s="243"/>
      <c r="Z112" s="223" t="str">
        <f>IF(AND($Z110&gt;=5,$Z110&lt;=10),"BAJA",IF(AND($Z110&gt;=15,$Z110&lt;=25),"MODERADA",IF(AND($Z110&gt;=30,$Z110&lt;=50),"ALTA",IF(AND($Z110&gt;=60,$Z110&lt;=100),"EXTREMA",""))))</f>
        <v>MODERADA</v>
      </c>
      <c r="AA112" s="248"/>
      <c r="AB112" s="174"/>
      <c r="AC112" s="174"/>
      <c r="AD112" s="219"/>
      <c r="AE112" s="214"/>
      <c r="AF112" s="216"/>
      <c r="AG112" s="174"/>
      <c r="AH112" s="219"/>
    </row>
    <row r="113" spans="1:34" ht="39.75" customHeight="1" x14ac:dyDescent="0.25">
      <c r="A113" s="143"/>
      <c r="B113" s="252"/>
      <c r="C113" s="148"/>
      <c r="D113" s="150"/>
      <c r="E113" s="255"/>
      <c r="F113" s="257"/>
      <c r="G113" s="259"/>
      <c r="H113" s="261"/>
      <c r="I113" s="263"/>
      <c r="J113" s="221"/>
      <c r="K113" s="255"/>
      <c r="L113" s="26" t="s">
        <v>4</v>
      </c>
      <c r="M113" s="3" t="s">
        <v>11</v>
      </c>
      <c r="N113" s="2">
        <f>IF(M113="SÍ",10,"0")</f>
        <v>10</v>
      </c>
      <c r="O113" s="263"/>
      <c r="P113" s="269"/>
      <c r="Q113" s="269"/>
      <c r="R113" s="272"/>
      <c r="S113" s="269"/>
      <c r="T113" s="272"/>
      <c r="U113" s="275"/>
      <c r="V113" s="235"/>
      <c r="W113" s="238"/>
      <c r="X113" s="241"/>
      <c r="Y113" s="243"/>
      <c r="Z113" s="223"/>
      <c r="AA113" s="248"/>
      <c r="AB113" s="174"/>
      <c r="AC113" s="174"/>
      <c r="AD113" s="219"/>
      <c r="AE113" s="214"/>
      <c r="AF113" s="216"/>
      <c r="AG113" s="174"/>
      <c r="AH113" s="219"/>
    </row>
    <row r="114" spans="1:34" ht="39.75" customHeight="1" x14ac:dyDescent="0.25">
      <c r="A114" s="143"/>
      <c r="B114" s="252"/>
      <c r="C114" s="148"/>
      <c r="D114" s="150"/>
      <c r="E114" s="255"/>
      <c r="F114" s="257"/>
      <c r="G114" s="259"/>
      <c r="H114" s="261"/>
      <c r="I114" s="263"/>
      <c r="J114" s="221"/>
      <c r="K114" s="255"/>
      <c r="L114" s="25" t="s">
        <v>32</v>
      </c>
      <c r="M114" s="3" t="s">
        <v>11</v>
      </c>
      <c r="N114" s="2">
        <f>IF(M114="SÍ",15,"0")</f>
        <v>15</v>
      </c>
      <c r="O114" s="263"/>
      <c r="P114" s="269"/>
      <c r="Q114" s="269"/>
      <c r="R114" s="272"/>
      <c r="S114" s="269"/>
      <c r="T114" s="272"/>
      <c r="U114" s="275"/>
      <c r="V114" s="235"/>
      <c r="W114" s="238"/>
      <c r="X114" s="241"/>
      <c r="Y114" s="243"/>
      <c r="Z114" s="223"/>
      <c r="AA114" s="248"/>
      <c r="AB114" s="174"/>
      <c r="AC114" s="174"/>
      <c r="AD114" s="219"/>
      <c r="AE114" s="214"/>
      <c r="AF114" s="216"/>
      <c r="AG114" s="174"/>
      <c r="AH114" s="219"/>
    </row>
    <row r="115" spans="1:34" ht="39.75" customHeight="1" x14ac:dyDescent="0.25">
      <c r="A115" s="143"/>
      <c r="B115" s="252"/>
      <c r="C115" s="148"/>
      <c r="D115" s="150"/>
      <c r="E115" s="255"/>
      <c r="F115" s="257"/>
      <c r="G115" s="259"/>
      <c r="H115" s="261"/>
      <c r="I115" s="263"/>
      <c r="J115" s="221"/>
      <c r="K115" s="255"/>
      <c r="L115" s="25" t="s">
        <v>5</v>
      </c>
      <c r="M115" s="3" t="s">
        <v>12</v>
      </c>
      <c r="N115" s="2" t="str">
        <f>IF(M115="SÍ",10,"0")</f>
        <v>0</v>
      </c>
      <c r="O115" s="263"/>
      <c r="P115" s="269"/>
      <c r="Q115" s="269"/>
      <c r="R115" s="272"/>
      <c r="S115" s="269"/>
      <c r="T115" s="272"/>
      <c r="U115" s="275"/>
      <c r="V115" s="235"/>
      <c r="W115" s="238"/>
      <c r="X115" s="241"/>
      <c r="Y115" s="243"/>
      <c r="Z115" s="223"/>
      <c r="AA115" s="248"/>
      <c r="AB115" s="174"/>
      <c r="AC115" s="174"/>
      <c r="AD115" s="219"/>
      <c r="AE115" s="214"/>
      <c r="AF115" s="216"/>
      <c r="AG115" s="174"/>
      <c r="AH115" s="219"/>
    </row>
    <row r="116" spans="1:34" ht="39.75" customHeight="1" thickBot="1" x14ac:dyDescent="0.3">
      <c r="A116" s="144"/>
      <c r="B116" s="253"/>
      <c r="C116" s="162"/>
      <c r="D116" s="163"/>
      <c r="E116" s="256"/>
      <c r="F116" s="258"/>
      <c r="G116" s="260"/>
      <c r="H116" s="262"/>
      <c r="I116" s="264"/>
      <c r="J116" s="222"/>
      <c r="K116" s="256"/>
      <c r="L116" s="125" t="s">
        <v>31</v>
      </c>
      <c r="M116" s="126" t="s">
        <v>12</v>
      </c>
      <c r="N116" s="127" t="str">
        <f>IF(M116="SÍ",30,"0")</f>
        <v>0</v>
      </c>
      <c r="O116" s="264"/>
      <c r="P116" s="270"/>
      <c r="Q116" s="270"/>
      <c r="R116" s="273"/>
      <c r="S116" s="270"/>
      <c r="T116" s="273"/>
      <c r="U116" s="276"/>
      <c r="V116" s="236"/>
      <c r="W116" s="239"/>
      <c r="X116" s="242"/>
      <c r="Y116" s="244"/>
      <c r="Z116" s="224"/>
      <c r="AA116" s="249"/>
      <c r="AB116" s="175"/>
      <c r="AC116" s="175"/>
      <c r="AD116" s="220"/>
      <c r="AE116" s="215"/>
      <c r="AF116" s="217"/>
      <c r="AG116" s="175"/>
      <c r="AH116" s="220"/>
    </row>
    <row r="117" spans="1:34" ht="39.75" customHeight="1" x14ac:dyDescent="0.25">
      <c r="A117" s="143" t="s">
        <v>299</v>
      </c>
      <c r="B117" s="145" t="s">
        <v>300</v>
      </c>
      <c r="C117" s="147" t="s">
        <v>301</v>
      </c>
      <c r="D117" s="147" t="s">
        <v>302</v>
      </c>
      <c r="E117" s="147" t="s">
        <v>303</v>
      </c>
      <c r="F117" s="225" t="s">
        <v>15</v>
      </c>
      <c r="G117" s="227" t="str">
        <f>IF(F117="(1) RARA VEZ","1", IF(F117="(2) IMPROBABLE","2",IF(F117="(3) POSIBLE","3",IF(F117="(4) PROBABLE","4",IF(F117="(5) CASI SEGURO","5","")))))</f>
        <v>3</v>
      </c>
      <c r="H117" s="230" t="s">
        <v>20</v>
      </c>
      <c r="I117" s="155" t="str">
        <f>IF(H117="(5) MODERADO","5", IF(H117="(10) MAYOR","10",IF(H117="(20) CATASTROFICO","20","")))</f>
        <v>10</v>
      </c>
      <c r="J117" s="152">
        <f>G117*I117</f>
        <v>30</v>
      </c>
      <c r="K117" s="232" t="s">
        <v>304</v>
      </c>
      <c r="L117" s="128" t="s">
        <v>6</v>
      </c>
      <c r="M117" s="129" t="s">
        <v>11</v>
      </c>
      <c r="N117" s="130">
        <f>IF(M117="SÍ",15,"0")</f>
        <v>15</v>
      </c>
      <c r="O117" s="154">
        <f>SUM(N117:N123)</f>
        <v>55</v>
      </c>
      <c r="P117" s="156">
        <f>IF(AND($O117&gt;=0,$O117&lt;=50),0,IF(AND($O117&gt;50,$O117&lt;=75),1,IF(AND($O117&gt;75,$O117&lt;=100),2,"")))</f>
        <v>1</v>
      </c>
      <c r="Q117" s="156">
        <f>$G117-$P117</f>
        <v>2</v>
      </c>
      <c r="R117" s="196">
        <f>IF($Q117&lt;=0,1,$Q117)</f>
        <v>2</v>
      </c>
      <c r="S117" s="156">
        <f>$I117-$P117</f>
        <v>9</v>
      </c>
      <c r="T117" s="196">
        <f>IF($S117=19,10,IF($S117=18,5,IF($S117=9,5,IF($S117=8,5,I117))))</f>
        <v>5</v>
      </c>
      <c r="U117" s="199" t="s">
        <v>8</v>
      </c>
      <c r="V117" s="202" t="str">
        <f>IF(AND($U117="PROBABILIDAD",$R117=1),$XET$6,IF(AND($U117="PROBABILIDAD",$R117=2),$XET$5,IF(AND($U117="PROBABILIDAD",$R117=3),$XET$4,IF(AND($U117="PROBABILIDAD",$R117=4),$XET$3,IF(AND($U117="PROBABILIDAD",$R117=5),$XET$2,$F117)))))</f>
        <v>(2) IMPROBABLE</v>
      </c>
      <c r="W117" s="233">
        <f>IF($U117="PROBABILIDAD",$R117,$G117)</f>
        <v>2</v>
      </c>
      <c r="X117" s="208" t="str">
        <f>IF(AND($U117="IMPACTO",$S117=18),$XET$9,IF(AND($U117="IMPACTO",$S117=19),$XEU$9,IF(AND($U117="IMPACTO",$S117=20),$XEV$9,IF(AND($U117="IMPACTO",$S117&lt;10),$XET$9,$H117))))</f>
        <v>(10) MAYOR</v>
      </c>
      <c r="Y117" s="211" t="str">
        <f>IF($U117="IMPACTO",$T117,$I117)</f>
        <v>10</v>
      </c>
      <c r="Z117" s="157">
        <f>+W117*Y117</f>
        <v>20</v>
      </c>
      <c r="AA117" s="174" t="s">
        <v>305</v>
      </c>
      <c r="AB117" s="158">
        <v>43830</v>
      </c>
      <c r="AC117" s="174" t="s">
        <v>306</v>
      </c>
      <c r="AD117" s="177" t="s">
        <v>307</v>
      </c>
      <c r="AE117" s="179">
        <v>43585</v>
      </c>
      <c r="AF117" s="174" t="s">
        <v>308</v>
      </c>
      <c r="AG117" s="174" t="s">
        <v>309</v>
      </c>
      <c r="AH117" s="183" t="s">
        <v>310</v>
      </c>
    </row>
    <row r="118" spans="1:34" ht="39.75" customHeight="1" x14ac:dyDescent="0.25">
      <c r="A118" s="143"/>
      <c r="B118" s="145"/>
      <c r="C118" s="148"/>
      <c r="D118" s="150"/>
      <c r="E118" s="148"/>
      <c r="F118" s="185"/>
      <c r="G118" s="228"/>
      <c r="H118" s="189"/>
      <c r="I118" s="155"/>
      <c r="J118" s="153"/>
      <c r="K118" s="232"/>
      <c r="L118" s="131" t="s">
        <v>7</v>
      </c>
      <c r="M118" s="132" t="s">
        <v>11</v>
      </c>
      <c r="N118" s="130">
        <f>IF(M118="SÍ",5,"0")</f>
        <v>5</v>
      </c>
      <c r="O118" s="155"/>
      <c r="P118" s="156"/>
      <c r="Q118" s="156"/>
      <c r="R118" s="196"/>
      <c r="S118" s="156"/>
      <c r="T118" s="196"/>
      <c r="U118" s="199"/>
      <c r="V118" s="202"/>
      <c r="W118" s="233"/>
      <c r="X118" s="208"/>
      <c r="Y118" s="211"/>
      <c r="Z118" s="157"/>
      <c r="AA118" s="174"/>
      <c r="AB118" s="158"/>
      <c r="AC118" s="174"/>
      <c r="AD118" s="177"/>
      <c r="AE118" s="180"/>
      <c r="AF118" s="174"/>
      <c r="AG118" s="174"/>
      <c r="AH118" s="183"/>
    </row>
    <row r="119" spans="1:34" ht="39.75" customHeight="1" x14ac:dyDescent="0.25">
      <c r="A119" s="143"/>
      <c r="B119" s="145"/>
      <c r="C119" s="148"/>
      <c r="D119" s="150"/>
      <c r="E119" s="148"/>
      <c r="F119" s="185"/>
      <c r="G119" s="228"/>
      <c r="H119" s="189"/>
      <c r="I119" s="155"/>
      <c r="J119" s="159" t="str">
        <f>IF(AND(J117&gt;=5,J117&lt;=10),"BAJA",IF(AND(J117&gt;=15,J117&lt;=25),"MODERADA",IF(AND(J117&gt;=30,J117&lt;=50),"ALTA",IF(AND(J117&gt;=60,J117&lt;=100),"EXTREMA",""))))</f>
        <v>ALTA</v>
      </c>
      <c r="K119" s="232"/>
      <c r="L119" s="133" t="s">
        <v>3</v>
      </c>
      <c r="M119" s="132" t="s">
        <v>12</v>
      </c>
      <c r="N119" s="130" t="str">
        <f>IF(M119="SÍ",15,"0")</f>
        <v>0</v>
      </c>
      <c r="O119" s="155"/>
      <c r="P119" s="156"/>
      <c r="Q119" s="156"/>
      <c r="R119" s="196"/>
      <c r="S119" s="156"/>
      <c r="T119" s="196"/>
      <c r="U119" s="199"/>
      <c r="V119" s="202"/>
      <c r="W119" s="233"/>
      <c r="X119" s="208"/>
      <c r="Y119" s="211"/>
      <c r="Z119" s="157" t="str">
        <f>IF(AND($Z117&gt;=5,$Z117&lt;=10),"BAJA",IF(AND($Z117&gt;=15,$Z117&lt;=25),"MODERADA",IF(AND($Z117&gt;=30,$Z117&lt;=50),"ALTA",IF(AND($Z117&gt;=60,$Z117&lt;=100),"EXTREMA",""))))</f>
        <v>MODERADA</v>
      </c>
      <c r="AA119" s="174"/>
      <c r="AB119" s="158"/>
      <c r="AC119" s="174"/>
      <c r="AD119" s="177"/>
      <c r="AE119" s="180"/>
      <c r="AF119" s="174"/>
      <c r="AG119" s="174"/>
      <c r="AH119" s="183"/>
    </row>
    <row r="120" spans="1:34" ht="39.75" customHeight="1" x14ac:dyDescent="0.25">
      <c r="A120" s="143"/>
      <c r="B120" s="145"/>
      <c r="C120" s="148"/>
      <c r="D120" s="150"/>
      <c r="E120" s="148"/>
      <c r="F120" s="185"/>
      <c r="G120" s="228"/>
      <c r="H120" s="189"/>
      <c r="I120" s="155"/>
      <c r="J120" s="159"/>
      <c r="K120" s="232"/>
      <c r="L120" s="133" t="s">
        <v>4</v>
      </c>
      <c r="M120" s="132" t="s">
        <v>11</v>
      </c>
      <c r="N120" s="130">
        <f>IF(M120="SÍ",10,"0")</f>
        <v>10</v>
      </c>
      <c r="O120" s="155"/>
      <c r="P120" s="156"/>
      <c r="Q120" s="156"/>
      <c r="R120" s="196"/>
      <c r="S120" s="156"/>
      <c r="T120" s="196"/>
      <c r="U120" s="199"/>
      <c r="V120" s="202"/>
      <c r="W120" s="233"/>
      <c r="X120" s="208"/>
      <c r="Y120" s="211"/>
      <c r="Z120" s="157"/>
      <c r="AA120" s="174"/>
      <c r="AB120" s="158"/>
      <c r="AC120" s="174"/>
      <c r="AD120" s="177"/>
      <c r="AE120" s="180"/>
      <c r="AF120" s="174"/>
      <c r="AG120" s="174"/>
      <c r="AH120" s="183"/>
    </row>
    <row r="121" spans="1:34" ht="39.75" customHeight="1" x14ac:dyDescent="0.25">
      <c r="A121" s="143"/>
      <c r="B121" s="145"/>
      <c r="C121" s="148"/>
      <c r="D121" s="150"/>
      <c r="E121" s="148"/>
      <c r="F121" s="185"/>
      <c r="G121" s="228"/>
      <c r="H121" s="189"/>
      <c r="I121" s="155"/>
      <c r="J121" s="159"/>
      <c r="K121" s="232"/>
      <c r="L121" s="131" t="s">
        <v>32</v>
      </c>
      <c r="M121" s="134" t="s">
        <v>11</v>
      </c>
      <c r="N121" s="130">
        <f>IF(M121="SÍ",15,"0")</f>
        <v>15</v>
      </c>
      <c r="O121" s="155"/>
      <c r="P121" s="156"/>
      <c r="Q121" s="156"/>
      <c r="R121" s="196"/>
      <c r="S121" s="156"/>
      <c r="T121" s="196"/>
      <c r="U121" s="199"/>
      <c r="V121" s="202"/>
      <c r="W121" s="233"/>
      <c r="X121" s="208"/>
      <c r="Y121" s="211"/>
      <c r="Z121" s="157"/>
      <c r="AA121" s="174"/>
      <c r="AB121" s="158"/>
      <c r="AC121" s="174"/>
      <c r="AD121" s="177"/>
      <c r="AE121" s="180"/>
      <c r="AF121" s="174"/>
      <c r="AG121" s="174"/>
      <c r="AH121" s="183"/>
    </row>
    <row r="122" spans="1:34" ht="39.75" customHeight="1" x14ac:dyDescent="0.25">
      <c r="A122" s="143"/>
      <c r="B122" s="145"/>
      <c r="C122" s="148"/>
      <c r="D122" s="150"/>
      <c r="E122" s="148"/>
      <c r="F122" s="185"/>
      <c r="G122" s="228"/>
      <c r="H122" s="189"/>
      <c r="I122" s="155"/>
      <c r="J122" s="159"/>
      <c r="K122" s="232"/>
      <c r="L122" s="131" t="s">
        <v>5</v>
      </c>
      <c r="M122" s="132" t="s">
        <v>11</v>
      </c>
      <c r="N122" s="130">
        <f>IF(M122="SÍ",10,"0")</f>
        <v>10</v>
      </c>
      <c r="O122" s="155"/>
      <c r="P122" s="156"/>
      <c r="Q122" s="156"/>
      <c r="R122" s="196"/>
      <c r="S122" s="156"/>
      <c r="T122" s="196"/>
      <c r="U122" s="199"/>
      <c r="V122" s="202"/>
      <c r="W122" s="233"/>
      <c r="X122" s="208"/>
      <c r="Y122" s="211"/>
      <c r="Z122" s="157"/>
      <c r="AA122" s="174"/>
      <c r="AB122" s="158"/>
      <c r="AC122" s="174"/>
      <c r="AD122" s="177"/>
      <c r="AE122" s="180"/>
      <c r="AF122" s="174"/>
      <c r="AG122" s="174"/>
      <c r="AH122" s="183"/>
    </row>
    <row r="123" spans="1:34" ht="39.75" customHeight="1" thickBot="1" x14ac:dyDescent="0.3">
      <c r="A123" s="143"/>
      <c r="B123" s="145"/>
      <c r="C123" s="149"/>
      <c r="D123" s="151"/>
      <c r="E123" s="149"/>
      <c r="F123" s="226"/>
      <c r="G123" s="229"/>
      <c r="H123" s="231"/>
      <c r="I123" s="155"/>
      <c r="J123" s="160"/>
      <c r="K123" s="232"/>
      <c r="L123" s="135" t="s">
        <v>31</v>
      </c>
      <c r="M123" s="136" t="s">
        <v>12</v>
      </c>
      <c r="N123" s="130" t="str">
        <f>IF(M123="SÍ",30,"0")</f>
        <v>0</v>
      </c>
      <c r="O123" s="155"/>
      <c r="P123" s="156"/>
      <c r="Q123" s="156"/>
      <c r="R123" s="196"/>
      <c r="S123" s="156"/>
      <c r="T123" s="196"/>
      <c r="U123" s="199"/>
      <c r="V123" s="202"/>
      <c r="W123" s="233"/>
      <c r="X123" s="208"/>
      <c r="Y123" s="211"/>
      <c r="Z123" s="161"/>
      <c r="AA123" s="174"/>
      <c r="AB123" s="158"/>
      <c r="AC123" s="174"/>
      <c r="AD123" s="177"/>
      <c r="AE123" s="180"/>
      <c r="AF123" s="174"/>
      <c r="AG123" s="174"/>
      <c r="AH123" s="183"/>
    </row>
    <row r="124" spans="1:34" ht="39.75" customHeight="1" x14ac:dyDescent="0.25">
      <c r="A124" s="143"/>
      <c r="B124" s="145"/>
      <c r="C124" s="150" t="s">
        <v>311</v>
      </c>
      <c r="D124" s="150" t="s">
        <v>312</v>
      </c>
      <c r="E124" s="150" t="s">
        <v>313</v>
      </c>
      <c r="F124" s="185" t="s">
        <v>16</v>
      </c>
      <c r="G124" s="187" t="str">
        <f>IF(F124="(1) RARA VEZ","1", IF(F124="(2) IMPROBABLE","2",IF(F124="(3) POSIBLE","3",IF(F124="(4) PROBABLE","4",IF(F124="(5) CASI SEGURO","5","")))))</f>
        <v>4</v>
      </c>
      <c r="H124" s="189" t="s">
        <v>20</v>
      </c>
      <c r="I124" s="191" t="str">
        <f>IF(H124="(5) MODERADO","5", IF(H124="(10) MAYOR","10",IF(H124="(20) CATASTROFICO","20","")))</f>
        <v>10</v>
      </c>
      <c r="J124" s="164">
        <f>G124*I124</f>
        <v>40</v>
      </c>
      <c r="K124" s="192" t="s">
        <v>314</v>
      </c>
      <c r="L124" s="137" t="s">
        <v>6</v>
      </c>
      <c r="M124" s="138" t="s">
        <v>12</v>
      </c>
      <c r="N124" s="139" t="str">
        <f>IF(M124="SÍ",15,"0")</f>
        <v>0</v>
      </c>
      <c r="O124" s="165">
        <f>SUM(N124:N130)</f>
        <v>75</v>
      </c>
      <c r="P124" s="167">
        <f>IF(AND($O124&gt;=0,$O124&lt;=50),0,IF(AND($O124&gt;50,$O124&lt;=75),1,IF(AND($O124&gt;75,$O124&lt;=100),2,"")))</f>
        <v>1</v>
      </c>
      <c r="Q124" s="167">
        <f>$G124-$P124</f>
        <v>3</v>
      </c>
      <c r="R124" s="195">
        <f>IF($Q124&lt;=0,1,$Q124)</f>
        <v>3</v>
      </c>
      <c r="S124" s="167">
        <f>$I124-$P124</f>
        <v>9</v>
      </c>
      <c r="T124" s="195">
        <f>IF($S124=19,10,IF($S124=18,5,IF($S124=9,5,IF($S124=8,5,I124))))</f>
        <v>5</v>
      </c>
      <c r="U124" s="198" t="s">
        <v>9</v>
      </c>
      <c r="V124" s="201" t="str">
        <f>IF(AND($U124="PROBABILIDAD",$R124=1),$XET$6,IF(AND($U124="PROBABILIDAD",$R124=2),$XET$5,IF(AND($U124="PROBABILIDAD",$R124=3),$XET$4,IF(AND($U124="PROBABILIDAD",$R124=4),$XET$3,IF(AND($U124="PROBABILIDAD",$R124=5),$XET$2,$F124)))))</f>
        <v>(4) PROBABLE</v>
      </c>
      <c r="W124" s="204" t="str">
        <f>IF($U124="PROBABILIDAD",$R124,$G124)</f>
        <v>4</v>
      </c>
      <c r="X124" s="207" t="str">
        <f>IF(AND($U124="IMPACTO",$S124=18),$XET$9,IF(AND($U124="IMPACTO",$S124=19),$XEU$9,IF(AND($U124="IMPACTO",$S124=20),$XEV$9,IF(AND($U124="IMPACTO",$S124&lt;10),$XET$9,$H124))))</f>
        <v>(5) MODERADO</v>
      </c>
      <c r="Y124" s="210">
        <f>IF($U124="IMPACTO",$T124,$I124)</f>
        <v>5</v>
      </c>
      <c r="Z124" s="169">
        <f>+W124*Y124</f>
        <v>20</v>
      </c>
      <c r="AA124" s="173" t="s">
        <v>315</v>
      </c>
      <c r="AB124" s="170">
        <v>43830</v>
      </c>
      <c r="AC124" s="173" t="s">
        <v>316</v>
      </c>
      <c r="AD124" s="176" t="s">
        <v>317</v>
      </c>
      <c r="AE124" s="179" t="s">
        <v>318</v>
      </c>
      <c r="AF124" s="173" t="s">
        <v>319</v>
      </c>
      <c r="AG124" s="173" t="s">
        <v>309</v>
      </c>
      <c r="AH124" s="182" t="s">
        <v>320</v>
      </c>
    </row>
    <row r="125" spans="1:34" ht="39.75" customHeight="1" x14ac:dyDescent="0.25">
      <c r="A125" s="143"/>
      <c r="B125" s="145"/>
      <c r="C125" s="148"/>
      <c r="D125" s="150"/>
      <c r="E125" s="148"/>
      <c r="F125" s="185"/>
      <c r="G125" s="187"/>
      <c r="H125" s="189"/>
      <c r="I125" s="155"/>
      <c r="J125" s="152"/>
      <c r="K125" s="193"/>
      <c r="L125" s="131" t="s">
        <v>7</v>
      </c>
      <c r="M125" s="132" t="s">
        <v>11</v>
      </c>
      <c r="N125" s="130">
        <f>IF(M125="SÍ",5,"0")</f>
        <v>5</v>
      </c>
      <c r="O125" s="155"/>
      <c r="P125" s="156"/>
      <c r="Q125" s="156"/>
      <c r="R125" s="196"/>
      <c r="S125" s="156"/>
      <c r="T125" s="196"/>
      <c r="U125" s="199"/>
      <c r="V125" s="202"/>
      <c r="W125" s="205"/>
      <c r="X125" s="208"/>
      <c r="Y125" s="211"/>
      <c r="Z125" s="169"/>
      <c r="AA125" s="174"/>
      <c r="AB125" s="158"/>
      <c r="AC125" s="174"/>
      <c r="AD125" s="177"/>
      <c r="AE125" s="180"/>
      <c r="AF125" s="174"/>
      <c r="AG125" s="174"/>
      <c r="AH125" s="183"/>
    </row>
    <row r="126" spans="1:34" ht="39.75" customHeight="1" x14ac:dyDescent="0.25">
      <c r="A126" s="143"/>
      <c r="B126" s="145"/>
      <c r="C126" s="148"/>
      <c r="D126" s="150"/>
      <c r="E126" s="148"/>
      <c r="F126" s="185"/>
      <c r="G126" s="187"/>
      <c r="H126" s="189"/>
      <c r="I126" s="155"/>
      <c r="J126" s="159" t="str">
        <f>IF(AND(J124&gt;=5,J124&lt;=10),"BAJA",IF(AND(J124&gt;=15,J124&lt;=25),"MODERADA",IF(AND(J124&gt;=30,J124&lt;=50),"ALTA",IF(AND(J124&gt;=60,J124&lt;=100),"EXTREMA",""))))</f>
        <v>ALTA</v>
      </c>
      <c r="K126" s="193"/>
      <c r="L126" s="133" t="s">
        <v>3</v>
      </c>
      <c r="M126" s="132" t="s">
        <v>11</v>
      </c>
      <c r="N126" s="130">
        <f>IF(M126="SÍ",15,"0")</f>
        <v>15</v>
      </c>
      <c r="O126" s="155"/>
      <c r="P126" s="156"/>
      <c r="Q126" s="156"/>
      <c r="R126" s="196"/>
      <c r="S126" s="156"/>
      <c r="T126" s="196"/>
      <c r="U126" s="199"/>
      <c r="V126" s="202"/>
      <c r="W126" s="205"/>
      <c r="X126" s="208"/>
      <c r="Y126" s="211"/>
      <c r="Z126" s="157" t="str">
        <f>IF(AND($Z124&gt;=5,$Z124&lt;=10),"BAJA",IF(AND($Z124&gt;=15,$Z124&lt;=25),"MODERADA",IF(AND($Z124&gt;=30,$Z124&lt;=50),"ALTA",IF(AND($Z124&gt;=60,$Z124&lt;=100),"EXTREMA",""))))</f>
        <v>MODERADA</v>
      </c>
      <c r="AA126" s="174"/>
      <c r="AB126" s="158"/>
      <c r="AC126" s="174"/>
      <c r="AD126" s="177"/>
      <c r="AE126" s="180"/>
      <c r="AF126" s="174"/>
      <c r="AG126" s="174"/>
      <c r="AH126" s="183"/>
    </row>
    <row r="127" spans="1:34" ht="39.75" customHeight="1" x14ac:dyDescent="0.25">
      <c r="A127" s="143"/>
      <c r="B127" s="145"/>
      <c r="C127" s="148"/>
      <c r="D127" s="150"/>
      <c r="E127" s="148"/>
      <c r="F127" s="185"/>
      <c r="G127" s="187"/>
      <c r="H127" s="189"/>
      <c r="I127" s="155"/>
      <c r="J127" s="159"/>
      <c r="K127" s="193"/>
      <c r="L127" s="133" t="s">
        <v>4</v>
      </c>
      <c r="M127" s="132" t="s">
        <v>12</v>
      </c>
      <c r="N127" s="130" t="str">
        <f>IF(M127="SÍ",10,"0")</f>
        <v>0</v>
      </c>
      <c r="O127" s="155"/>
      <c r="P127" s="156"/>
      <c r="Q127" s="156"/>
      <c r="R127" s="196"/>
      <c r="S127" s="156"/>
      <c r="T127" s="196"/>
      <c r="U127" s="199"/>
      <c r="V127" s="202"/>
      <c r="W127" s="205"/>
      <c r="X127" s="208"/>
      <c r="Y127" s="211"/>
      <c r="Z127" s="157"/>
      <c r="AA127" s="174"/>
      <c r="AB127" s="158"/>
      <c r="AC127" s="174"/>
      <c r="AD127" s="177"/>
      <c r="AE127" s="180"/>
      <c r="AF127" s="174"/>
      <c r="AG127" s="174"/>
      <c r="AH127" s="183"/>
    </row>
    <row r="128" spans="1:34" ht="39.75" customHeight="1" x14ac:dyDescent="0.25">
      <c r="A128" s="143"/>
      <c r="B128" s="145"/>
      <c r="C128" s="148"/>
      <c r="D128" s="150"/>
      <c r="E128" s="148"/>
      <c r="F128" s="185"/>
      <c r="G128" s="187"/>
      <c r="H128" s="189"/>
      <c r="I128" s="155"/>
      <c r="J128" s="159"/>
      <c r="K128" s="193"/>
      <c r="L128" s="131" t="s">
        <v>32</v>
      </c>
      <c r="M128" s="132" t="s">
        <v>11</v>
      </c>
      <c r="N128" s="130">
        <f>IF(M128="SÍ",15,"0")</f>
        <v>15</v>
      </c>
      <c r="O128" s="155"/>
      <c r="P128" s="156"/>
      <c r="Q128" s="156"/>
      <c r="R128" s="196"/>
      <c r="S128" s="156"/>
      <c r="T128" s="196"/>
      <c r="U128" s="199"/>
      <c r="V128" s="202"/>
      <c r="W128" s="205"/>
      <c r="X128" s="208"/>
      <c r="Y128" s="211"/>
      <c r="Z128" s="157"/>
      <c r="AA128" s="174"/>
      <c r="AB128" s="158"/>
      <c r="AC128" s="174"/>
      <c r="AD128" s="177"/>
      <c r="AE128" s="180"/>
      <c r="AF128" s="174"/>
      <c r="AG128" s="174"/>
      <c r="AH128" s="183"/>
    </row>
    <row r="129" spans="1:34" ht="39.75" customHeight="1" x14ac:dyDescent="0.25">
      <c r="A129" s="143"/>
      <c r="B129" s="145"/>
      <c r="C129" s="148"/>
      <c r="D129" s="150"/>
      <c r="E129" s="148"/>
      <c r="F129" s="185"/>
      <c r="G129" s="187"/>
      <c r="H129" s="189"/>
      <c r="I129" s="155"/>
      <c r="J129" s="159"/>
      <c r="K129" s="193"/>
      <c r="L129" s="131" t="s">
        <v>5</v>
      </c>
      <c r="M129" s="132" t="s">
        <v>11</v>
      </c>
      <c r="N129" s="130">
        <f>IF(M129="SÍ",10,"0")</f>
        <v>10</v>
      </c>
      <c r="O129" s="155"/>
      <c r="P129" s="156"/>
      <c r="Q129" s="156"/>
      <c r="R129" s="196"/>
      <c r="S129" s="156"/>
      <c r="T129" s="196"/>
      <c r="U129" s="199"/>
      <c r="V129" s="202"/>
      <c r="W129" s="205"/>
      <c r="X129" s="208"/>
      <c r="Y129" s="211"/>
      <c r="Z129" s="157"/>
      <c r="AA129" s="174"/>
      <c r="AB129" s="158"/>
      <c r="AC129" s="174"/>
      <c r="AD129" s="177"/>
      <c r="AE129" s="180"/>
      <c r="AF129" s="174"/>
      <c r="AG129" s="174"/>
      <c r="AH129" s="183"/>
    </row>
    <row r="130" spans="1:34" ht="39.75" customHeight="1" thickBot="1" x14ac:dyDescent="0.3">
      <c r="A130" s="144"/>
      <c r="B130" s="146"/>
      <c r="C130" s="162"/>
      <c r="D130" s="163"/>
      <c r="E130" s="162"/>
      <c r="F130" s="186"/>
      <c r="G130" s="188"/>
      <c r="H130" s="190"/>
      <c r="I130" s="166"/>
      <c r="J130" s="172"/>
      <c r="K130" s="194"/>
      <c r="L130" s="140" t="s">
        <v>31</v>
      </c>
      <c r="M130" s="141" t="s">
        <v>11</v>
      </c>
      <c r="N130" s="142">
        <f>IF(M130="SÍ",30,"0")</f>
        <v>30</v>
      </c>
      <c r="O130" s="166"/>
      <c r="P130" s="168"/>
      <c r="Q130" s="168"/>
      <c r="R130" s="197"/>
      <c r="S130" s="168"/>
      <c r="T130" s="197"/>
      <c r="U130" s="200"/>
      <c r="V130" s="203"/>
      <c r="W130" s="206"/>
      <c r="X130" s="209"/>
      <c r="Y130" s="212"/>
      <c r="Z130" s="161"/>
      <c r="AA130" s="175"/>
      <c r="AB130" s="171"/>
      <c r="AC130" s="175"/>
      <c r="AD130" s="178"/>
      <c r="AE130" s="181"/>
      <c r="AF130" s="175"/>
      <c r="AG130" s="175"/>
      <c r="AH130" s="184"/>
    </row>
    <row r="131" spans="1:34" ht="39.75" customHeight="1" x14ac:dyDescent="0.25">
      <c r="A131" s="810" t="s">
        <v>321</v>
      </c>
      <c r="B131" s="811" t="s">
        <v>322</v>
      </c>
      <c r="C131" s="810" t="s">
        <v>323</v>
      </c>
      <c r="D131" s="810" t="s">
        <v>324</v>
      </c>
      <c r="E131" s="810" t="s">
        <v>325</v>
      </c>
      <c r="F131" s="257" t="s">
        <v>13</v>
      </c>
      <c r="G131" s="285" t="str">
        <f>IF(F131="(1) RARA VEZ","1", IF(F131="(2) IMPROBABLE","2",IF(F131="(3) POSIBLE","3",IF(F131="(4) PROBABLE","4",IF(F131="(5) CASI SEGURO","5","")))))</f>
        <v>1</v>
      </c>
      <c r="H131" s="261" t="s">
        <v>18</v>
      </c>
      <c r="I131" s="263" t="str">
        <f>IF(H131="(5) MODERADO","5", IF(H131="(10) MAYOR","10",IF(H131="(20) CATASTROFICO","20","")))</f>
        <v>5</v>
      </c>
      <c r="J131" s="221">
        <f>G131*I131</f>
        <v>5</v>
      </c>
      <c r="K131" s="812" t="s">
        <v>326</v>
      </c>
      <c r="L131" s="24" t="s">
        <v>6</v>
      </c>
      <c r="M131" s="3" t="s">
        <v>11</v>
      </c>
      <c r="N131" s="124">
        <f>IF(M131="SÍ",15,"0")</f>
        <v>15</v>
      </c>
      <c r="O131" s="267">
        <f>SUM(N131:N137)</f>
        <v>85</v>
      </c>
      <c r="P131" s="268">
        <f>IF(AND($O131&gt;=0,$O131&lt;=50),0,IF(AND($O131&gt;50,$O131&lt;=75),1,IF(AND($O131&gt;75,$O131&lt;=100),2,"")))</f>
        <v>2</v>
      </c>
      <c r="Q131" s="268">
        <f>$G131-$P131</f>
        <v>-1</v>
      </c>
      <c r="R131" s="271">
        <f>IF($Q131&lt;=0,1,$Q131)</f>
        <v>1</v>
      </c>
      <c r="S131" s="268">
        <f>$I131-$P131</f>
        <v>3</v>
      </c>
      <c r="T131" s="271" t="str">
        <f>IF($S131=19,10,IF($S131=18,5,IF($S131=9,5,IF($S131=8,5,I131))))</f>
        <v>5</v>
      </c>
      <c r="U131" s="274" t="s">
        <v>8</v>
      </c>
      <c r="V131" s="234" t="str">
        <f>IF(AND($U131="PROBABILIDAD",$R131=1),$XET$6,IF(AND($U131="PROBABILIDAD",$R131=2),$XET$5,IF(AND($U131="PROBABILIDAD",$R131=3),$XET$4,IF(AND($U131="PROBABILIDAD",$R131=4),$XET$3,IF(AND($U131="PROBABILIDAD",$R131=5),$XET$2,$F131)))))</f>
        <v>(1) RARA VEZ</v>
      </c>
      <c r="W131" s="278">
        <f>IF($U131="PROBABILIDAD",$R131,$G131)</f>
        <v>1</v>
      </c>
      <c r="X131" s="240" t="str">
        <f>IF(AND($U131="IMPACTO",$S131=18),$XET$9,IF(AND($U131="IMPACTO",$S131=19),$XEU$9,IF(AND($U131="IMPACTO",$S131=20),$XEV$9,IF(AND($U131="IMPACTO",$S131&lt;10),$XET$9,$H131))))</f>
        <v>(5) MODERADO</v>
      </c>
      <c r="Y131" s="243" t="str">
        <f>IF($U131="IMPACTO",$T131,$I131)</f>
        <v>5</v>
      </c>
      <c r="Z131" s="221">
        <f>+W131*Y131</f>
        <v>5</v>
      </c>
      <c r="AA131" s="314" t="s">
        <v>327</v>
      </c>
      <c r="AB131" s="813" t="s">
        <v>328</v>
      </c>
      <c r="AC131" s="314" t="s">
        <v>329</v>
      </c>
      <c r="AD131" s="314" t="s">
        <v>330</v>
      </c>
      <c r="AE131" s="814">
        <v>43585</v>
      </c>
      <c r="AF131" s="314" t="s">
        <v>331</v>
      </c>
      <c r="AG131" s="314" t="s">
        <v>332</v>
      </c>
      <c r="AH131" s="543" t="s">
        <v>333</v>
      </c>
    </row>
    <row r="132" spans="1:34" ht="39.75" customHeight="1" x14ac:dyDescent="0.25">
      <c r="A132" s="815"/>
      <c r="B132" s="816"/>
      <c r="C132" s="815"/>
      <c r="D132" s="815"/>
      <c r="E132" s="815"/>
      <c r="F132" s="257"/>
      <c r="G132" s="285"/>
      <c r="H132" s="261"/>
      <c r="I132" s="263"/>
      <c r="J132" s="221"/>
      <c r="K132" s="817"/>
      <c r="L132" s="25" t="s">
        <v>7</v>
      </c>
      <c r="M132" s="3" t="s">
        <v>11</v>
      </c>
      <c r="N132" s="2">
        <f>IF(M132="SÍ",5,"0")</f>
        <v>5</v>
      </c>
      <c r="O132" s="263"/>
      <c r="P132" s="269"/>
      <c r="Q132" s="269"/>
      <c r="R132" s="272"/>
      <c r="S132" s="269"/>
      <c r="T132" s="272"/>
      <c r="U132" s="275"/>
      <c r="V132" s="235"/>
      <c r="W132" s="279"/>
      <c r="X132" s="241"/>
      <c r="Y132" s="243"/>
      <c r="Z132" s="221"/>
      <c r="AA132" s="315"/>
      <c r="AB132" s="818"/>
      <c r="AC132" s="315"/>
      <c r="AD132" s="315"/>
      <c r="AE132" s="819"/>
      <c r="AF132" s="315"/>
      <c r="AG132" s="315"/>
      <c r="AH132" s="820"/>
    </row>
    <row r="133" spans="1:34" ht="39.75" customHeight="1" x14ac:dyDescent="0.25">
      <c r="A133" s="815"/>
      <c r="B133" s="816"/>
      <c r="C133" s="815"/>
      <c r="D133" s="815"/>
      <c r="E133" s="815"/>
      <c r="F133" s="257"/>
      <c r="G133" s="285"/>
      <c r="H133" s="261"/>
      <c r="I133" s="263"/>
      <c r="J133" s="250" t="str">
        <f>IF(AND(J131&gt;=5,J131&lt;=10),"BAJA",IF(AND(J131&gt;=15,J131&lt;=25),"MODERADA",IF(AND(J131&gt;=30,J131&lt;=50),"ALTA",IF(AND(J131&gt;=60,J131&lt;=100),"EXTREMA",""))))</f>
        <v>BAJA</v>
      </c>
      <c r="K133" s="817"/>
      <c r="L133" s="26" t="s">
        <v>3</v>
      </c>
      <c r="M133" s="3" t="s">
        <v>12</v>
      </c>
      <c r="N133" s="2" t="str">
        <f>IF(M133="SÍ",15,"0")</f>
        <v>0</v>
      </c>
      <c r="O133" s="263"/>
      <c r="P133" s="269"/>
      <c r="Q133" s="269"/>
      <c r="R133" s="272"/>
      <c r="S133" s="269"/>
      <c r="T133" s="272"/>
      <c r="U133" s="275"/>
      <c r="V133" s="235"/>
      <c r="W133" s="279"/>
      <c r="X133" s="241"/>
      <c r="Y133" s="243"/>
      <c r="Z133" s="250" t="str">
        <f>IF(AND($Z131&gt;=5,$Z131&lt;=10),"BAJA",IF(AND($Z131&gt;=15,$Z131&lt;=25),"MODERADA",IF(AND($Z131&gt;=30,$Z131&lt;=50),"ALTA",IF(AND($Z131&gt;=60,$Z131&lt;=100),"EXTREMA",""))))</f>
        <v>BAJA</v>
      </c>
      <c r="AA133" s="315"/>
      <c r="AB133" s="818"/>
      <c r="AC133" s="315"/>
      <c r="AD133" s="315"/>
      <c r="AE133" s="819"/>
      <c r="AF133" s="315"/>
      <c r="AG133" s="315"/>
      <c r="AH133" s="820"/>
    </row>
    <row r="134" spans="1:34" ht="39.75" customHeight="1" x14ac:dyDescent="0.25">
      <c r="A134" s="815"/>
      <c r="B134" s="816"/>
      <c r="C134" s="815"/>
      <c r="D134" s="815"/>
      <c r="E134" s="815"/>
      <c r="F134" s="257"/>
      <c r="G134" s="285"/>
      <c r="H134" s="261"/>
      <c r="I134" s="263"/>
      <c r="J134" s="862"/>
      <c r="K134" s="817"/>
      <c r="L134" s="26" t="s">
        <v>4</v>
      </c>
      <c r="M134" s="3" t="s">
        <v>11</v>
      </c>
      <c r="N134" s="2">
        <f>IF(M134="SÍ",10,"0")</f>
        <v>10</v>
      </c>
      <c r="O134" s="263"/>
      <c r="P134" s="269"/>
      <c r="Q134" s="269"/>
      <c r="R134" s="272"/>
      <c r="S134" s="269"/>
      <c r="T134" s="272"/>
      <c r="U134" s="275"/>
      <c r="V134" s="235"/>
      <c r="W134" s="279"/>
      <c r="X134" s="241"/>
      <c r="Y134" s="243"/>
      <c r="Z134" s="862"/>
      <c r="AA134" s="315"/>
      <c r="AB134" s="818"/>
      <c r="AC134" s="315"/>
      <c r="AD134" s="315"/>
      <c r="AE134" s="819"/>
      <c r="AF134" s="315"/>
      <c r="AG134" s="315"/>
      <c r="AH134" s="820"/>
    </row>
    <row r="135" spans="1:34" ht="39.75" customHeight="1" x14ac:dyDescent="0.25">
      <c r="A135" s="815"/>
      <c r="B135" s="816"/>
      <c r="C135" s="815"/>
      <c r="D135" s="815"/>
      <c r="E135" s="815"/>
      <c r="F135" s="257"/>
      <c r="G135" s="285"/>
      <c r="H135" s="261"/>
      <c r="I135" s="263"/>
      <c r="J135" s="862"/>
      <c r="K135" s="817"/>
      <c r="L135" s="25" t="s">
        <v>32</v>
      </c>
      <c r="M135" s="69" t="s">
        <v>11</v>
      </c>
      <c r="N135" s="2">
        <f>IF(M135="SÍ",15,"0")</f>
        <v>15</v>
      </c>
      <c r="O135" s="263"/>
      <c r="P135" s="269"/>
      <c r="Q135" s="269"/>
      <c r="R135" s="272"/>
      <c r="S135" s="269"/>
      <c r="T135" s="272"/>
      <c r="U135" s="275"/>
      <c r="V135" s="235"/>
      <c r="W135" s="279"/>
      <c r="X135" s="241"/>
      <c r="Y135" s="243"/>
      <c r="Z135" s="862"/>
      <c r="AA135" s="315"/>
      <c r="AB135" s="818"/>
      <c r="AC135" s="315"/>
      <c r="AD135" s="315"/>
      <c r="AE135" s="819"/>
      <c r="AF135" s="315"/>
      <c r="AG135" s="315"/>
      <c r="AH135" s="820"/>
    </row>
    <row r="136" spans="1:34" ht="39.75" customHeight="1" x14ac:dyDescent="0.25">
      <c r="A136" s="815"/>
      <c r="B136" s="816"/>
      <c r="C136" s="815"/>
      <c r="D136" s="815"/>
      <c r="E136" s="815"/>
      <c r="F136" s="257"/>
      <c r="G136" s="285"/>
      <c r="H136" s="261"/>
      <c r="I136" s="263"/>
      <c r="J136" s="862"/>
      <c r="K136" s="817"/>
      <c r="L136" s="25" t="s">
        <v>5</v>
      </c>
      <c r="M136" s="3" t="s">
        <v>11</v>
      </c>
      <c r="N136" s="2">
        <f>IF(M136="SÍ",10,"0")</f>
        <v>10</v>
      </c>
      <c r="O136" s="263"/>
      <c r="P136" s="269"/>
      <c r="Q136" s="269"/>
      <c r="R136" s="272"/>
      <c r="S136" s="269"/>
      <c r="T136" s="272"/>
      <c r="U136" s="275"/>
      <c r="V136" s="235"/>
      <c r="W136" s="279"/>
      <c r="X136" s="241"/>
      <c r="Y136" s="243"/>
      <c r="Z136" s="862"/>
      <c r="AA136" s="315"/>
      <c r="AB136" s="818"/>
      <c r="AC136" s="315"/>
      <c r="AD136" s="315"/>
      <c r="AE136" s="819"/>
      <c r="AF136" s="315"/>
      <c r="AG136" s="315"/>
      <c r="AH136" s="820"/>
    </row>
    <row r="137" spans="1:34" ht="39.75" customHeight="1" x14ac:dyDescent="0.25">
      <c r="A137" s="815"/>
      <c r="B137" s="821"/>
      <c r="C137" s="822"/>
      <c r="D137" s="822"/>
      <c r="E137" s="822"/>
      <c r="F137" s="284"/>
      <c r="G137" s="286"/>
      <c r="H137" s="287"/>
      <c r="I137" s="263"/>
      <c r="J137" s="863"/>
      <c r="K137" s="817"/>
      <c r="L137" s="27" t="s">
        <v>31</v>
      </c>
      <c r="M137" s="3" t="s">
        <v>11</v>
      </c>
      <c r="N137" s="2">
        <f>IF(M137="SÍ",30,"0")</f>
        <v>30</v>
      </c>
      <c r="O137" s="263"/>
      <c r="P137" s="269"/>
      <c r="Q137" s="269"/>
      <c r="R137" s="272"/>
      <c r="S137" s="269"/>
      <c r="T137" s="272"/>
      <c r="U137" s="275"/>
      <c r="V137" s="277"/>
      <c r="W137" s="280"/>
      <c r="X137" s="281"/>
      <c r="Y137" s="243"/>
      <c r="Z137" s="863"/>
      <c r="AA137" s="315"/>
      <c r="AB137" s="823"/>
      <c r="AC137" s="315"/>
      <c r="AD137" s="315"/>
      <c r="AE137" s="819"/>
      <c r="AF137" s="315"/>
      <c r="AG137" s="315"/>
      <c r="AH137" s="820"/>
    </row>
    <row r="138" spans="1:34" ht="39.75" customHeight="1" x14ac:dyDescent="0.25">
      <c r="A138" s="815"/>
      <c r="B138" s="811" t="s">
        <v>322</v>
      </c>
      <c r="C138" s="810" t="s">
        <v>334</v>
      </c>
      <c r="D138" s="810" t="s">
        <v>335</v>
      </c>
      <c r="E138" s="810" t="s">
        <v>336</v>
      </c>
      <c r="F138" s="257" t="s">
        <v>13</v>
      </c>
      <c r="G138" s="259" t="str">
        <f>IF(F138="(1) RARA VEZ","1", IF(F138="(2) IMPROBABLE","2",IF(F138="(3) POSIBLE","3",IF(F138="(4) PROBABLE","4",IF(F138="(5) CASI SEGURO","5","")))))</f>
        <v>1</v>
      </c>
      <c r="H138" s="261" t="s">
        <v>18</v>
      </c>
      <c r="I138" s="263" t="str">
        <f>IF(H138="(5) MODERADO","5", IF(H138="(10) MAYOR","10",IF(H138="(20) CATASTROFICO","20","")))</f>
        <v>5</v>
      </c>
      <c r="J138" s="221">
        <f>G138*I138</f>
        <v>5</v>
      </c>
      <c r="K138" s="812" t="s">
        <v>337</v>
      </c>
      <c r="L138" s="24" t="s">
        <v>6</v>
      </c>
      <c r="M138" s="3" t="s">
        <v>11</v>
      </c>
      <c r="N138" s="124">
        <f>IF(M138="SÍ",15,"0")</f>
        <v>15</v>
      </c>
      <c r="O138" s="267">
        <f>SUM(N138:N144)</f>
        <v>85</v>
      </c>
      <c r="P138" s="268">
        <f>IF(AND($O138&gt;=0,$O138&lt;=50),0,IF(AND($O138&gt;50,$O138&lt;=75),1,IF(AND($O138&gt;75,$O138&lt;=100),2,"")))</f>
        <v>2</v>
      </c>
      <c r="Q138" s="268">
        <f>$G138-$P138</f>
        <v>-1</v>
      </c>
      <c r="R138" s="271">
        <f>IF($Q138&lt;=0,1,$Q138)</f>
        <v>1</v>
      </c>
      <c r="S138" s="268">
        <f>$I138-$P138</f>
        <v>3</v>
      </c>
      <c r="T138" s="271" t="str">
        <f>IF($S138=19,10,IF($S138=18,5,IF($S138=9,5,IF($S138=8,5,I138))))</f>
        <v>5</v>
      </c>
      <c r="U138" s="274" t="s">
        <v>9</v>
      </c>
      <c r="V138" s="234" t="str">
        <f>IF(AND($U138="PROBABILIDAD",$R138=1),$XET$6,IF(AND($U138="PROBABILIDAD",$R138=2),$XET$5,IF(AND($U138="PROBABILIDAD",$R138=3),$XET$4,IF(AND($U138="PROBABILIDAD",$R138=4),$XET$3,IF(AND($U138="PROBABILIDAD",$R138=5),$XET$2,$F138)))))</f>
        <v>(1) RARA VEZ</v>
      </c>
      <c r="W138" s="237" t="str">
        <f>IF($U138="PROBABILIDAD",$R138,$G138)</f>
        <v>1</v>
      </c>
      <c r="X138" s="240" t="str">
        <f>IF(AND($U138="IMPACTO",$S138=18),$XET$9,IF(AND($U138="IMPACTO",$S138=19),$XEU$9,IF(AND($U138="IMPACTO",$S138=20),$XEV$9,IF(AND($U138="IMPACTO",$S138&lt;10),$XET$9,$H138))))</f>
        <v>(5) MODERADO</v>
      </c>
      <c r="Y138" s="243" t="str">
        <f>IF($U138="IMPACTO",$T138,$I138)</f>
        <v>5</v>
      </c>
      <c r="Z138" s="250">
        <f>+W138*Y138</f>
        <v>5</v>
      </c>
      <c r="AA138" s="314" t="s">
        <v>338</v>
      </c>
      <c r="AB138" s="813" t="s">
        <v>328</v>
      </c>
      <c r="AC138" s="314" t="s">
        <v>339</v>
      </c>
      <c r="AD138" s="314" t="s">
        <v>340</v>
      </c>
      <c r="AE138" s="814">
        <v>43585</v>
      </c>
      <c r="AF138" s="314" t="s">
        <v>341</v>
      </c>
      <c r="AG138" s="314" t="s">
        <v>332</v>
      </c>
      <c r="AH138" s="543" t="s">
        <v>342</v>
      </c>
    </row>
    <row r="139" spans="1:34" ht="39.75" customHeight="1" x14ac:dyDescent="0.25">
      <c r="A139" s="815"/>
      <c r="B139" s="816"/>
      <c r="C139" s="815"/>
      <c r="D139" s="815"/>
      <c r="E139" s="815"/>
      <c r="F139" s="257"/>
      <c r="G139" s="259"/>
      <c r="H139" s="261"/>
      <c r="I139" s="263"/>
      <c r="J139" s="221"/>
      <c r="K139" s="817"/>
      <c r="L139" s="25" t="s">
        <v>7</v>
      </c>
      <c r="M139" s="3" t="s">
        <v>11</v>
      </c>
      <c r="N139" s="2">
        <f>IF(M139="SÍ",5,"0")</f>
        <v>5</v>
      </c>
      <c r="O139" s="263"/>
      <c r="P139" s="269"/>
      <c r="Q139" s="269"/>
      <c r="R139" s="272"/>
      <c r="S139" s="269"/>
      <c r="T139" s="272"/>
      <c r="U139" s="275"/>
      <c r="V139" s="235"/>
      <c r="W139" s="238"/>
      <c r="X139" s="241"/>
      <c r="Y139" s="243"/>
      <c r="Z139" s="862"/>
      <c r="AA139" s="315"/>
      <c r="AB139" s="818"/>
      <c r="AC139" s="315"/>
      <c r="AD139" s="315"/>
      <c r="AE139" s="819"/>
      <c r="AF139" s="315"/>
      <c r="AG139" s="315"/>
      <c r="AH139" s="544"/>
    </row>
    <row r="140" spans="1:34" ht="39.75" customHeight="1" x14ac:dyDescent="0.25">
      <c r="A140" s="815"/>
      <c r="B140" s="816"/>
      <c r="C140" s="815"/>
      <c r="D140" s="815"/>
      <c r="E140" s="815"/>
      <c r="F140" s="257"/>
      <c r="G140" s="259"/>
      <c r="H140" s="261"/>
      <c r="I140" s="263"/>
      <c r="J140" s="221" t="str">
        <f>IF(AND(J138&gt;=5,J138&lt;=10),"BAJA",IF(AND(J138&gt;=15,J138&lt;=25),"MODERADA",IF(AND(J138&gt;=30,J138&lt;=50),"ALTA",IF(AND(J138&gt;=60,J138&lt;=100),"EXTREMA",""))))</f>
        <v>BAJA</v>
      </c>
      <c r="K140" s="817"/>
      <c r="L140" s="26" t="s">
        <v>3</v>
      </c>
      <c r="M140" s="3" t="s">
        <v>12</v>
      </c>
      <c r="N140" s="2" t="str">
        <f>IF(M140="SÍ",15,"0")</f>
        <v>0</v>
      </c>
      <c r="O140" s="263"/>
      <c r="P140" s="269"/>
      <c r="Q140" s="269"/>
      <c r="R140" s="272"/>
      <c r="S140" s="269"/>
      <c r="T140" s="272"/>
      <c r="U140" s="275"/>
      <c r="V140" s="235"/>
      <c r="W140" s="238"/>
      <c r="X140" s="241"/>
      <c r="Y140" s="243"/>
      <c r="Z140" s="250" t="str">
        <f>IF(AND($Z138&gt;=5,$Z138&lt;=10),"BAJA",IF(AND($Z138&gt;=15,$Z138&lt;=25),"MODERADA",IF(AND($Z138&gt;=30,$Z138&lt;=50),"ALTA",IF(AND($Z138&gt;=60,$Z138&lt;=100),"EXTREMA",""))))</f>
        <v>BAJA</v>
      </c>
      <c r="AA140" s="315"/>
      <c r="AB140" s="818"/>
      <c r="AC140" s="315"/>
      <c r="AD140" s="315"/>
      <c r="AE140" s="819"/>
      <c r="AF140" s="315"/>
      <c r="AG140" s="315"/>
      <c r="AH140" s="544"/>
    </row>
    <row r="141" spans="1:34" ht="39.75" customHeight="1" x14ac:dyDescent="0.25">
      <c r="A141" s="815"/>
      <c r="B141" s="816"/>
      <c r="C141" s="815"/>
      <c r="D141" s="815"/>
      <c r="E141" s="815"/>
      <c r="F141" s="257"/>
      <c r="G141" s="259"/>
      <c r="H141" s="261"/>
      <c r="I141" s="263"/>
      <c r="J141" s="221"/>
      <c r="K141" s="817"/>
      <c r="L141" s="26" t="s">
        <v>4</v>
      </c>
      <c r="M141" s="3" t="s">
        <v>11</v>
      </c>
      <c r="N141" s="2">
        <f>IF(M141="SÍ",10,"0")</f>
        <v>10</v>
      </c>
      <c r="O141" s="263"/>
      <c r="P141" s="269"/>
      <c r="Q141" s="269"/>
      <c r="R141" s="272"/>
      <c r="S141" s="269"/>
      <c r="T141" s="272"/>
      <c r="U141" s="275"/>
      <c r="V141" s="235"/>
      <c r="W141" s="238"/>
      <c r="X141" s="241"/>
      <c r="Y141" s="243"/>
      <c r="Z141" s="862"/>
      <c r="AA141" s="315"/>
      <c r="AB141" s="818"/>
      <c r="AC141" s="315"/>
      <c r="AD141" s="315"/>
      <c r="AE141" s="819"/>
      <c r="AF141" s="315"/>
      <c r="AG141" s="315"/>
      <c r="AH141" s="544"/>
    </row>
    <row r="142" spans="1:34" ht="39.75" customHeight="1" x14ac:dyDescent="0.25">
      <c r="A142" s="815"/>
      <c r="B142" s="816"/>
      <c r="C142" s="815"/>
      <c r="D142" s="815"/>
      <c r="E142" s="815"/>
      <c r="F142" s="257"/>
      <c r="G142" s="259"/>
      <c r="H142" s="261"/>
      <c r="I142" s="263"/>
      <c r="J142" s="221"/>
      <c r="K142" s="817"/>
      <c r="L142" s="25" t="s">
        <v>32</v>
      </c>
      <c r="M142" s="3" t="s">
        <v>11</v>
      </c>
      <c r="N142" s="2">
        <f>IF(M142="SÍ",15,"0")</f>
        <v>15</v>
      </c>
      <c r="O142" s="263"/>
      <c r="P142" s="269"/>
      <c r="Q142" s="269"/>
      <c r="R142" s="272"/>
      <c r="S142" s="269"/>
      <c r="T142" s="272"/>
      <c r="U142" s="275"/>
      <c r="V142" s="235"/>
      <c r="W142" s="238"/>
      <c r="X142" s="241"/>
      <c r="Y142" s="243"/>
      <c r="Z142" s="862"/>
      <c r="AA142" s="315"/>
      <c r="AB142" s="818"/>
      <c r="AC142" s="315"/>
      <c r="AD142" s="315"/>
      <c r="AE142" s="819"/>
      <c r="AF142" s="315"/>
      <c r="AG142" s="315"/>
      <c r="AH142" s="544"/>
    </row>
    <row r="143" spans="1:34" ht="39.75" customHeight="1" x14ac:dyDescent="0.25">
      <c r="A143" s="815"/>
      <c r="B143" s="816"/>
      <c r="C143" s="815"/>
      <c r="D143" s="815"/>
      <c r="E143" s="815"/>
      <c r="F143" s="257"/>
      <c r="G143" s="259"/>
      <c r="H143" s="261"/>
      <c r="I143" s="263"/>
      <c r="J143" s="221"/>
      <c r="K143" s="817"/>
      <c r="L143" s="25" t="s">
        <v>5</v>
      </c>
      <c r="M143" s="3" t="s">
        <v>11</v>
      </c>
      <c r="N143" s="2">
        <f>IF(M143="SÍ",10,"0")</f>
        <v>10</v>
      </c>
      <c r="O143" s="263"/>
      <c r="P143" s="269"/>
      <c r="Q143" s="269"/>
      <c r="R143" s="272"/>
      <c r="S143" s="269"/>
      <c r="T143" s="272"/>
      <c r="U143" s="275"/>
      <c r="V143" s="235"/>
      <c r="W143" s="238"/>
      <c r="X143" s="241"/>
      <c r="Y143" s="243"/>
      <c r="Z143" s="862"/>
      <c r="AA143" s="315"/>
      <c r="AB143" s="818"/>
      <c r="AC143" s="315"/>
      <c r="AD143" s="315"/>
      <c r="AE143" s="819"/>
      <c r="AF143" s="315"/>
      <c r="AG143" s="315"/>
      <c r="AH143" s="544"/>
    </row>
    <row r="144" spans="1:34" ht="39.75" customHeight="1" thickBot="1" x14ac:dyDescent="0.3">
      <c r="A144" s="822"/>
      <c r="B144" s="821"/>
      <c r="C144" s="822"/>
      <c r="D144" s="822"/>
      <c r="E144" s="815"/>
      <c r="F144" s="284"/>
      <c r="G144" s="347"/>
      <c r="H144" s="287"/>
      <c r="I144" s="263"/>
      <c r="J144" s="222"/>
      <c r="K144" s="817"/>
      <c r="L144" s="27" t="s">
        <v>31</v>
      </c>
      <c r="M144" s="3" t="s">
        <v>11</v>
      </c>
      <c r="N144" s="2">
        <f>IF(M144="SÍ",30,"0")</f>
        <v>30</v>
      </c>
      <c r="O144" s="263"/>
      <c r="P144" s="269"/>
      <c r="Q144" s="269"/>
      <c r="R144" s="272"/>
      <c r="S144" s="269"/>
      <c r="T144" s="272"/>
      <c r="U144" s="275"/>
      <c r="V144" s="277"/>
      <c r="W144" s="318"/>
      <c r="X144" s="281"/>
      <c r="Y144" s="243"/>
      <c r="Z144" s="864"/>
      <c r="AA144" s="315"/>
      <c r="AB144" s="823"/>
      <c r="AC144" s="315"/>
      <c r="AD144" s="315"/>
      <c r="AE144" s="819"/>
      <c r="AF144" s="315"/>
      <c r="AG144" s="315"/>
      <c r="AH144" s="544"/>
    </row>
    <row r="145" spans="1:34" ht="39.75" customHeight="1" x14ac:dyDescent="0.25">
      <c r="A145" s="861" t="s">
        <v>370</v>
      </c>
      <c r="B145" s="824" t="s">
        <v>343</v>
      </c>
      <c r="C145" s="825" t="s">
        <v>344</v>
      </c>
      <c r="D145" s="825" t="s">
        <v>345</v>
      </c>
      <c r="E145" s="826" t="s">
        <v>346</v>
      </c>
      <c r="F145" s="827" t="s">
        <v>13</v>
      </c>
      <c r="G145" s="828" t="str">
        <f>IF(F145="(1) RARA VEZ","1", IF(F145="(2) IMPROBABLE","2",IF(F145="(3) POSIBLE","3",IF(F145="(4) PROBABLE","4",IF(F145="(5) CASI SEGURO","5","")))))</f>
        <v>1</v>
      </c>
      <c r="H145" s="829" t="s">
        <v>18</v>
      </c>
      <c r="I145" s="830" t="str">
        <f>IF(H145="(5) MODERADO","5", IF(H145="(10) MAYOR","10",IF(H145="(20) CATASTROFICO","20","")))</f>
        <v>5</v>
      </c>
      <c r="J145" s="221">
        <f>G145*I145</f>
        <v>5</v>
      </c>
      <c r="K145" s="831" t="s">
        <v>347</v>
      </c>
      <c r="L145" s="832" t="s">
        <v>6</v>
      </c>
      <c r="M145" s="833" t="s">
        <v>11</v>
      </c>
      <c r="N145" s="834">
        <f>IF(M145="SÍ",15,"0")</f>
        <v>15</v>
      </c>
      <c r="O145" s="835">
        <f>SUM(N145:N151)</f>
        <v>70</v>
      </c>
      <c r="P145" s="836">
        <f>IF(AND($O145&gt;=0,$O145&lt;=50),0,IF(AND($O145&gt;50,$O145&lt;=75),1,IF(AND($O145&gt;75,$O145&lt;=100),2,"")))</f>
        <v>1</v>
      </c>
      <c r="Q145" s="836">
        <f>$G145-$P145</f>
        <v>0</v>
      </c>
      <c r="R145" s="837">
        <f>IF($Q145&lt;=0,1,$Q145)</f>
        <v>1</v>
      </c>
      <c r="S145" s="836">
        <f>$I145-$P145</f>
        <v>4</v>
      </c>
      <c r="T145" s="837" t="str">
        <f>IF($S145=19,10,IF($S145=18,5,IF($S145=9,5,IF($S145=8,5,I145))))</f>
        <v>5</v>
      </c>
      <c r="U145" s="838" t="s">
        <v>8</v>
      </c>
      <c r="V145" s="839" t="str">
        <f>IF(AND($U145="PROBABILIDAD",$R145=1),$XET$6,IF(AND($U145="PROBABILIDAD",$R145=2),$XET$5,IF(AND($U145="PROBABILIDAD",$R145=3),$XET$4,IF(AND($U145="PROBABILIDAD",$R145=4),$XET$3,IF(AND($U145="PROBABILIDAD",$R145=5),$XET$2,$F145)))))</f>
        <v>(1) RARA VEZ</v>
      </c>
      <c r="W145" s="840">
        <f>IF($U145="PROBABILIDAD",$R145,$G145)</f>
        <v>1</v>
      </c>
      <c r="X145" s="841" t="str">
        <f>IF(AND($U145="IMPACTO",$S145=18),$XET$9,IF(AND($U145="IMPACTO",$S145=19),$XEU$9,IF(AND($U145="IMPACTO",$S145=20),$XEV$9,IF(AND($U145="IMPACTO",$S145&lt;10),$XET$9,$H145))))</f>
        <v>(5) MODERADO</v>
      </c>
      <c r="Y145" s="842" t="str">
        <f>IF($U145="IMPACTO",$T145,$I145)</f>
        <v>5</v>
      </c>
      <c r="Z145" s="843">
        <f>+W145*Y145</f>
        <v>5</v>
      </c>
      <c r="AA145" s="844" t="s">
        <v>348</v>
      </c>
      <c r="AB145" s="845" t="s">
        <v>349</v>
      </c>
      <c r="AC145" s="846" t="s">
        <v>348</v>
      </c>
      <c r="AD145" s="846" t="s">
        <v>350</v>
      </c>
      <c r="AE145" s="847" t="s">
        <v>351</v>
      </c>
      <c r="AF145" s="848" t="s">
        <v>352</v>
      </c>
      <c r="AG145" s="397" t="s">
        <v>353</v>
      </c>
      <c r="AH145" s="849" t="s">
        <v>354</v>
      </c>
    </row>
    <row r="146" spans="1:34" ht="39.75" customHeight="1" x14ac:dyDescent="0.25">
      <c r="A146" s="143"/>
      <c r="B146" s="252"/>
      <c r="C146" s="148"/>
      <c r="D146" s="150"/>
      <c r="E146" s="255"/>
      <c r="F146" s="257"/>
      <c r="G146" s="285"/>
      <c r="H146" s="261"/>
      <c r="I146" s="263"/>
      <c r="J146" s="221"/>
      <c r="K146" s="850"/>
      <c r="L146" s="25" t="s">
        <v>7</v>
      </c>
      <c r="M146" s="3" t="s">
        <v>11</v>
      </c>
      <c r="N146" s="2">
        <f>IF(M146="SÍ",5,"0")</f>
        <v>5</v>
      </c>
      <c r="O146" s="263"/>
      <c r="P146" s="269"/>
      <c r="Q146" s="269"/>
      <c r="R146" s="272"/>
      <c r="S146" s="269"/>
      <c r="T146" s="272"/>
      <c r="U146" s="275"/>
      <c r="V146" s="235"/>
      <c r="W146" s="279"/>
      <c r="X146" s="241"/>
      <c r="Y146" s="243"/>
      <c r="Z146" s="246"/>
      <c r="AA146" s="248"/>
      <c r="AB146" s="851"/>
      <c r="AC146" s="174"/>
      <c r="AD146" s="174"/>
      <c r="AE146" s="819"/>
      <c r="AF146" s="665"/>
      <c r="AG146" s="398"/>
      <c r="AH146" s="183"/>
    </row>
    <row r="147" spans="1:34" ht="39.75" customHeight="1" x14ac:dyDescent="0.25">
      <c r="A147" s="143"/>
      <c r="B147" s="252"/>
      <c r="C147" s="148"/>
      <c r="D147" s="150"/>
      <c r="E147" s="255"/>
      <c r="F147" s="257"/>
      <c r="G147" s="285"/>
      <c r="H147" s="261"/>
      <c r="I147" s="263"/>
      <c r="J147" s="221" t="str">
        <f>IF(AND(J145&gt;=5,J145&lt;=10),"BAJA",IF(AND(J145&gt;=15,J145&lt;=25),"MODERADA",IF(AND(J145&gt;=30,J145&lt;=50),"ALTA",IF(AND(J145&gt;=60,J145&lt;=100),"EXTREMA",""))))</f>
        <v>BAJA</v>
      </c>
      <c r="K147" s="850"/>
      <c r="L147" s="26" t="s">
        <v>3</v>
      </c>
      <c r="M147" s="3" t="s">
        <v>12</v>
      </c>
      <c r="N147" s="2" t="str">
        <f>IF(M147="SÍ",15,"0")</f>
        <v>0</v>
      </c>
      <c r="O147" s="263"/>
      <c r="P147" s="269"/>
      <c r="Q147" s="269"/>
      <c r="R147" s="272"/>
      <c r="S147" s="269"/>
      <c r="T147" s="272"/>
      <c r="U147" s="275"/>
      <c r="V147" s="235"/>
      <c r="W147" s="279"/>
      <c r="X147" s="241"/>
      <c r="Y147" s="243"/>
      <c r="Z147" s="223" t="str">
        <f>IF(AND($Z145&gt;=5,$Z145&lt;=10),"BAJA",IF(AND($Z145&gt;=15,$Z145&lt;=25),"MODERADA",IF(AND($Z145&gt;=30,$Z145&lt;=50),"ALTA",IF(AND($Z145&gt;=60,$Z145&lt;=100),"EXTREMA",""))))</f>
        <v>BAJA</v>
      </c>
      <c r="AA147" s="248"/>
      <c r="AB147" s="851"/>
      <c r="AC147" s="174"/>
      <c r="AD147" s="174"/>
      <c r="AE147" s="819"/>
      <c r="AF147" s="665"/>
      <c r="AG147" s="398"/>
      <c r="AH147" s="183"/>
    </row>
    <row r="148" spans="1:34" ht="39.75" customHeight="1" x14ac:dyDescent="0.25">
      <c r="A148" s="143"/>
      <c r="B148" s="252"/>
      <c r="C148" s="148"/>
      <c r="D148" s="150"/>
      <c r="E148" s="255"/>
      <c r="F148" s="257"/>
      <c r="G148" s="285"/>
      <c r="H148" s="261"/>
      <c r="I148" s="263"/>
      <c r="J148" s="221"/>
      <c r="K148" s="850"/>
      <c r="L148" s="26" t="s">
        <v>4</v>
      </c>
      <c r="M148" s="3" t="s">
        <v>11</v>
      </c>
      <c r="N148" s="2">
        <f>IF(M148="SÍ",10,"0")</f>
        <v>10</v>
      </c>
      <c r="O148" s="263"/>
      <c r="P148" s="269"/>
      <c r="Q148" s="269"/>
      <c r="R148" s="272"/>
      <c r="S148" s="269"/>
      <c r="T148" s="272"/>
      <c r="U148" s="275"/>
      <c r="V148" s="235"/>
      <c r="W148" s="279"/>
      <c r="X148" s="241"/>
      <c r="Y148" s="243"/>
      <c r="Z148" s="223"/>
      <c r="AA148" s="248"/>
      <c r="AB148" s="851"/>
      <c r="AC148" s="174"/>
      <c r="AD148" s="174"/>
      <c r="AE148" s="819"/>
      <c r="AF148" s="665"/>
      <c r="AG148" s="398"/>
      <c r="AH148" s="183"/>
    </row>
    <row r="149" spans="1:34" ht="39.75" customHeight="1" x14ac:dyDescent="0.25">
      <c r="A149" s="143"/>
      <c r="B149" s="252"/>
      <c r="C149" s="148"/>
      <c r="D149" s="150"/>
      <c r="E149" s="255"/>
      <c r="F149" s="257"/>
      <c r="G149" s="285"/>
      <c r="H149" s="261"/>
      <c r="I149" s="263"/>
      <c r="J149" s="221"/>
      <c r="K149" s="850"/>
      <c r="L149" s="25" t="s">
        <v>32</v>
      </c>
      <c r="M149" s="69" t="s">
        <v>12</v>
      </c>
      <c r="N149" s="2" t="str">
        <f>IF(M149="SÍ",15,"0")</f>
        <v>0</v>
      </c>
      <c r="O149" s="263"/>
      <c r="P149" s="269"/>
      <c r="Q149" s="269"/>
      <c r="R149" s="272"/>
      <c r="S149" s="269"/>
      <c r="T149" s="272"/>
      <c r="U149" s="275"/>
      <c r="V149" s="235"/>
      <c r="W149" s="279"/>
      <c r="X149" s="241"/>
      <c r="Y149" s="243"/>
      <c r="Z149" s="223"/>
      <c r="AA149" s="248"/>
      <c r="AB149" s="851"/>
      <c r="AC149" s="174"/>
      <c r="AD149" s="174"/>
      <c r="AE149" s="819"/>
      <c r="AF149" s="665"/>
      <c r="AG149" s="398"/>
      <c r="AH149" s="183"/>
    </row>
    <row r="150" spans="1:34" ht="39.75" customHeight="1" x14ac:dyDescent="0.25">
      <c r="A150" s="143"/>
      <c r="B150" s="252"/>
      <c r="C150" s="148"/>
      <c r="D150" s="150"/>
      <c r="E150" s="255"/>
      <c r="F150" s="257"/>
      <c r="G150" s="285"/>
      <c r="H150" s="261"/>
      <c r="I150" s="263"/>
      <c r="J150" s="221"/>
      <c r="K150" s="850"/>
      <c r="L150" s="25" t="s">
        <v>5</v>
      </c>
      <c r="M150" s="3" t="s">
        <v>11</v>
      </c>
      <c r="N150" s="2">
        <f>IF(M150="SÍ",10,"0")</f>
        <v>10</v>
      </c>
      <c r="O150" s="263"/>
      <c r="P150" s="269"/>
      <c r="Q150" s="269"/>
      <c r="R150" s="272"/>
      <c r="S150" s="269"/>
      <c r="T150" s="272"/>
      <c r="U150" s="275"/>
      <c r="V150" s="235"/>
      <c r="W150" s="279"/>
      <c r="X150" s="241"/>
      <c r="Y150" s="243"/>
      <c r="Z150" s="223"/>
      <c r="AA150" s="248"/>
      <c r="AB150" s="851"/>
      <c r="AC150" s="174"/>
      <c r="AD150" s="174"/>
      <c r="AE150" s="819"/>
      <c r="AF150" s="665"/>
      <c r="AG150" s="398"/>
      <c r="AH150" s="183"/>
    </row>
    <row r="151" spans="1:34" ht="39.75" customHeight="1" thickBot="1" x14ac:dyDescent="0.3">
      <c r="A151" s="143"/>
      <c r="B151" s="147"/>
      <c r="C151" s="149"/>
      <c r="D151" s="150"/>
      <c r="E151" s="283"/>
      <c r="F151" s="284"/>
      <c r="G151" s="286"/>
      <c r="H151" s="287"/>
      <c r="I151" s="263"/>
      <c r="J151" s="222"/>
      <c r="K151" s="850"/>
      <c r="L151" s="27" t="s">
        <v>31</v>
      </c>
      <c r="M151" s="3" t="s">
        <v>11</v>
      </c>
      <c r="N151" s="2">
        <f>IF(M151="SÍ",30,"0")</f>
        <v>30</v>
      </c>
      <c r="O151" s="263"/>
      <c r="P151" s="269"/>
      <c r="Q151" s="269"/>
      <c r="R151" s="272"/>
      <c r="S151" s="269"/>
      <c r="T151" s="272"/>
      <c r="U151" s="275"/>
      <c r="V151" s="277"/>
      <c r="W151" s="280"/>
      <c r="X151" s="281"/>
      <c r="Y151" s="243"/>
      <c r="Z151" s="223"/>
      <c r="AA151" s="248"/>
      <c r="AB151" s="851"/>
      <c r="AC151" s="174"/>
      <c r="AD151" s="174"/>
      <c r="AE151" s="819"/>
      <c r="AF151" s="665"/>
      <c r="AG151" s="399"/>
      <c r="AH151" s="852"/>
    </row>
    <row r="152" spans="1:34" ht="39.75" customHeight="1" x14ac:dyDescent="0.25">
      <c r="A152" s="251" t="s">
        <v>371</v>
      </c>
      <c r="B152" s="151" t="s">
        <v>343</v>
      </c>
      <c r="C152" s="150" t="s">
        <v>355</v>
      </c>
      <c r="D152" s="150" t="s">
        <v>356</v>
      </c>
      <c r="E152" s="254" t="s">
        <v>357</v>
      </c>
      <c r="F152" s="257" t="s">
        <v>13</v>
      </c>
      <c r="G152" s="259" t="str">
        <f>IF(F152="(1) RARA VEZ","1", IF(F152="(2) IMPROBABLE","2",IF(F152="(3) POSIBLE","3",IF(F152="(4) PROBABLE","4",IF(F152="(5) CASI SEGURO","5","")))))</f>
        <v>1</v>
      </c>
      <c r="H152" s="261" t="s">
        <v>18</v>
      </c>
      <c r="I152" s="263" t="str">
        <f>IF(H152="(5) MODERADO","5", IF(H152="(10) MAYOR","10",IF(H152="(20) CATASTROFICO","20","")))</f>
        <v>5</v>
      </c>
      <c r="J152" s="221">
        <f>G152*I152</f>
        <v>5</v>
      </c>
      <c r="K152" s="853" t="s">
        <v>358</v>
      </c>
      <c r="L152" s="24" t="s">
        <v>6</v>
      </c>
      <c r="M152" s="3" t="s">
        <v>11</v>
      </c>
      <c r="N152" s="124">
        <f>IF(M152="SÍ",15,"0")</f>
        <v>15</v>
      </c>
      <c r="O152" s="267">
        <f>SUM(N152:N158)</f>
        <v>85</v>
      </c>
      <c r="P152" s="268">
        <f>IF(AND($O152&gt;=0,$O152&lt;=50),0,IF(AND($O152&gt;50,$O152&lt;=75),1,IF(AND($O152&gt;75,$O152&lt;=100),2,"")))</f>
        <v>2</v>
      </c>
      <c r="Q152" s="268">
        <f>$G152-$P152</f>
        <v>-1</v>
      </c>
      <c r="R152" s="271">
        <f>IF($Q152&lt;=0,1,$Q152)</f>
        <v>1</v>
      </c>
      <c r="S152" s="268">
        <f>$I152-$P152</f>
        <v>3</v>
      </c>
      <c r="T152" s="271" t="str">
        <f>IF($S152=19,10,IF($S152=18,5,IF($S152=9,5,IF($S152=8,5,I152))))</f>
        <v>5</v>
      </c>
      <c r="U152" s="274" t="s">
        <v>8</v>
      </c>
      <c r="V152" s="234" t="str">
        <f>IF(AND($U152="PROBABILIDAD",$R152=1),$XET$6,IF(AND($U152="PROBABILIDAD",$R152=2),$XET$5,IF(AND($U152="PROBABILIDAD",$R152=3),$XET$4,IF(AND($U152="PROBABILIDAD",$R152=4),$XET$3,IF(AND($U152="PROBABILIDAD",$R152=5),$XET$2,$F152)))))</f>
        <v>(1) RARA VEZ</v>
      </c>
      <c r="W152" s="237">
        <f>IF($U152="PROBABILIDAD",$R152,$G152)</f>
        <v>1</v>
      </c>
      <c r="X152" s="240" t="str">
        <f>IF(AND($U152="IMPACTO",$S152=18),$XET$9,IF(AND($U152="IMPACTO",$S152=19),$XEU$9,IF(AND($U152="IMPACTO",$S152=20),$XEV$9,IF(AND($U152="IMPACTO",$S152&lt;10),$XET$9,$H152))))</f>
        <v>(5) MODERADO</v>
      </c>
      <c r="Y152" s="243" t="str">
        <f>IF($U152="IMPACTO",$T152,$I152)</f>
        <v>5</v>
      </c>
      <c r="Z152" s="221">
        <f>+W152*Y152</f>
        <v>5</v>
      </c>
      <c r="AA152" s="247" t="s">
        <v>359</v>
      </c>
      <c r="AB152" s="854" t="s">
        <v>349</v>
      </c>
      <c r="AC152" s="173" t="s">
        <v>358</v>
      </c>
      <c r="AD152" s="173" t="s">
        <v>360</v>
      </c>
      <c r="AE152" s="847" t="s">
        <v>351</v>
      </c>
      <c r="AF152" s="669" t="s">
        <v>361</v>
      </c>
      <c r="AG152" s="416" t="s">
        <v>353</v>
      </c>
      <c r="AH152" s="182" t="s">
        <v>362</v>
      </c>
    </row>
    <row r="153" spans="1:34" ht="39.75" customHeight="1" x14ac:dyDescent="0.25">
      <c r="A153" s="143"/>
      <c r="B153" s="252"/>
      <c r="C153" s="148"/>
      <c r="D153" s="150"/>
      <c r="E153" s="255"/>
      <c r="F153" s="257"/>
      <c r="G153" s="259"/>
      <c r="H153" s="261"/>
      <c r="I153" s="263"/>
      <c r="J153" s="221"/>
      <c r="K153" s="855"/>
      <c r="L153" s="25" t="s">
        <v>7</v>
      </c>
      <c r="M153" s="3" t="s">
        <v>11</v>
      </c>
      <c r="N153" s="2">
        <f>IF(M153="SÍ",5,"0")</f>
        <v>5</v>
      </c>
      <c r="O153" s="263"/>
      <c r="P153" s="269"/>
      <c r="Q153" s="269"/>
      <c r="R153" s="272"/>
      <c r="S153" s="269"/>
      <c r="T153" s="272"/>
      <c r="U153" s="275"/>
      <c r="V153" s="235"/>
      <c r="W153" s="238"/>
      <c r="X153" s="241"/>
      <c r="Y153" s="243"/>
      <c r="Z153" s="221"/>
      <c r="AA153" s="248"/>
      <c r="AB153" s="851"/>
      <c r="AC153" s="216"/>
      <c r="AD153" s="174"/>
      <c r="AE153" s="819"/>
      <c r="AF153" s="670"/>
      <c r="AG153" s="398"/>
      <c r="AH153" s="183"/>
    </row>
    <row r="154" spans="1:34" ht="39.75" customHeight="1" x14ac:dyDescent="0.25">
      <c r="A154" s="143"/>
      <c r="B154" s="252"/>
      <c r="C154" s="148"/>
      <c r="D154" s="150"/>
      <c r="E154" s="255"/>
      <c r="F154" s="257"/>
      <c r="G154" s="259"/>
      <c r="H154" s="261"/>
      <c r="I154" s="263"/>
      <c r="J154" s="221" t="str">
        <f>IF(AND(J152&gt;=5,J152&lt;=10),"BAJA",IF(AND(J152&gt;=15,J152&lt;=25),"MODERADA",IF(AND(J152&gt;=30,J152&lt;=50),"ALTA",IF(AND(J152&gt;=60,J152&lt;=100),"EXTREMA",""))))</f>
        <v>BAJA</v>
      </c>
      <c r="K154" s="855"/>
      <c r="L154" s="26" t="s">
        <v>3</v>
      </c>
      <c r="M154" s="3" t="s">
        <v>12</v>
      </c>
      <c r="N154" s="2" t="str">
        <f>IF(M154="SÍ",15,"0")</f>
        <v>0</v>
      </c>
      <c r="O154" s="263"/>
      <c r="P154" s="269"/>
      <c r="Q154" s="269"/>
      <c r="R154" s="272"/>
      <c r="S154" s="269"/>
      <c r="T154" s="272"/>
      <c r="U154" s="275"/>
      <c r="V154" s="235"/>
      <c r="W154" s="238"/>
      <c r="X154" s="241"/>
      <c r="Y154" s="243"/>
      <c r="Z154" s="221" t="str">
        <f>IF(AND($Z152&gt;=5,$Z152&lt;=10),"BAJA",IF(AND($Z152&gt;=15,$Z152&lt;=25),"MODERADA",IF(AND($Z152&gt;=30,$Z152&lt;=50),"ALTA",IF(AND($Z152&gt;=60,$Z152&lt;=100),"EXTREMA",""))))</f>
        <v>BAJA</v>
      </c>
      <c r="AA154" s="248"/>
      <c r="AB154" s="851"/>
      <c r="AC154" s="216"/>
      <c r="AD154" s="174"/>
      <c r="AE154" s="819"/>
      <c r="AF154" s="670"/>
      <c r="AG154" s="398"/>
      <c r="AH154" s="183"/>
    </row>
    <row r="155" spans="1:34" ht="39.75" customHeight="1" x14ac:dyDescent="0.25">
      <c r="A155" s="143"/>
      <c r="B155" s="252"/>
      <c r="C155" s="148"/>
      <c r="D155" s="150"/>
      <c r="E155" s="255"/>
      <c r="F155" s="257"/>
      <c r="G155" s="259"/>
      <c r="H155" s="261"/>
      <c r="I155" s="263"/>
      <c r="J155" s="221"/>
      <c r="K155" s="855"/>
      <c r="L155" s="26" t="s">
        <v>4</v>
      </c>
      <c r="M155" s="3" t="s">
        <v>11</v>
      </c>
      <c r="N155" s="2">
        <f>IF(M155="SÍ",10,"0")</f>
        <v>10</v>
      </c>
      <c r="O155" s="263"/>
      <c r="P155" s="269"/>
      <c r="Q155" s="269"/>
      <c r="R155" s="272"/>
      <c r="S155" s="269"/>
      <c r="T155" s="272"/>
      <c r="U155" s="275"/>
      <c r="V155" s="235"/>
      <c r="W155" s="238"/>
      <c r="X155" s="241"/>
      <c r="Y155" s="243"/>
      <c r="Z155" s="221"/>
      <c r="AA155" s="248"/>
      <c r="AB155" s="851"/>
      <c r="AC155" s="216"/>
      <c r="AD155" s="174"/>
      <c r="AE155" s="819"/>
      <c r="AF155" s="670"/>
      <c r="AG155" s="398"/>
      <c r="AH155" s="183"/>
    </row>
    <row r="156" spans="1:34" ht="39.75" customHeight="1" x14ac:dyDescent="0.25">
      <c r="A156" s="143"/>
      <c r="B156" s="252"/>
      <c r="C156" s="148"/>
      <c r="D156" s="150"/>
      <c r="E156" s="255"/>
      <c r="F156" s="257"/>
      <c r="G156" s="259"/>
      <c r="H156" s="261"/>
      <c r="I156" s="263"/>
      <c r="J156" s="221"/>
      <c r="K156" s="855"/>
      <c r="L156" s="25" t="s">
        <v>32</v>
      </c>
      <c r="M156" s="3" t="s">
        <v>11</v>
      </c>
      <c r="N156" s="2">
        <f>IF(M156="SÍ",15,"0")</f>
        <v>15</v>
      </c>
      <c r="O156" s="263"/>
      <c r="P156" s="269"/>
      <c r="Q156" s="269"/>
      <c r="R156" s="272"/>
      <c r="S156" s="269"/>
      <c r="T156" s="272"/>
      <c r="U156" s="275"/>
      <c r="V156" s="235"/>
      <c r="W156" s="238"/>
      <c r="X156" s="241"/>
      <c r="Y156" s="243"/>
      <c r="Z156" s="221"/>
      <c r="AA156" s="248"/>
      <c r="AB156" s="851"/>
      <c r="AC156" s="216"/>
      <c r="AD156" s="174"/>
      <c r="AE156" s="819"/>
      <c r="AF156" s="670"/>
      <c r="AG156" s="398"/>
      <c r="AH156" s="183"/>
    </row>
    <row r="157" spans="1:34" ht="39.75" customHeight="1" x14ac:dyDescent="0.25">
      <c r="A157" s="143"/>
      <c r="B157" s="252"/>
      <c r="C157" s="148"/>
      <c r="D157" s="150"/>
      <c r="E157" s="255"/>
      <c r="F157" s="257"/>
      <c r="G157" s="259"/>
      <c r="H157" s="261"/>
      <c r="I157" s="263"/>
      <c r="J157" s="221"/>
      <c r="K157" s="855"/>
      <c r="L157" s="25" t="s">
        <v>5</v>
      </c>
      <c r="M157" s="3" t="s">
        <v>11</v>
      </c>
      <c r="N157" s="2">
        <f>IF(M157="SÍ",10,"0")</f>
        <v>10</v>
      </c>
      <c r="O157" s="263"/>
      <c r="P157" s="269"/>
      <c r="Q157" s="269"/>
      <c r="R157" s="272"/>
      <c r="S157" s="269"/>
      <c r="T157" s="272"/>
      <c r="U157" s="275"/>
      <c r="V157" s="235"/>
      <c r="W157" s="238"/>
      <c r="X157" s="241"/>
      <c r="Y157" s="243"/>
      <c r="Z157" s="221"/>
      <c r="AA157" s="248"/>
      <c r="AB157" s="851"/>
      <c r="AC157" s="216"/>
      <c r="AD157" s="174"/>
      <c r="AE157" s="819"/>
      <c r="AF157" s="670"/>
      <c r="AG157" s="398"/>
      <c r="AH157" s="183"/>
    </row>
    <row r="158" spans="1:34" ht="39.75" customHeight="1" thickBot="1" x14ac:dyDescent="0.3">
      <c r="A158" s="143"/>
      <c r="B158" s="147"/>
      <c r="C158" s="149"/>
      <c r="D158" s="151"/>
      <c r="E158" s="283"/>
      <c r="F158" s="284"/>
      <c r="G158" s="347"/>
      <c r="H158" s="287"/>
      <c r="I158" s="263"/>
      <c r="J158" s="222"/>
      <c r="K158" s="855"/>
      <c r="L158" s="27" t="s">
        <v>31</v>
      </c>
      <c r="M158" s="3" t="s">
        <v>11</v>
      </c>
      <c r="N158" s="2">
        <f>IF(M158="SÍ",30,"0")</f>
        <v>30</v>
      </c>
      <c r="O158" s="263"/>
      <c r="P158" s="269"/>
      <c r="Q158" s="269"/>
      <c r="R158" s="272"/>
      <c r="S158" s="269"/>
      <c r="T158" s="272"/>
      <c r="U158" s="275"/>
      <c r="V158" s="277"/>
      <c r="W158" s="318"/>
      <c r="X158" s="281"/>
      <c r="Y158" s="243"/>
      <c r="Z158" s="222"/>
      <c r="AA158" s="248"/>
      <c r="AB158" s="851"/>
      <c r="AC158" s="216"/>
      <c r="AD158" s="174"/>
      <c r="AE158" s="819"/>
      <c r="AF158" s="670"/>
      <c r="AG158" s="399"/>
      <c r="AH158" s="852"/>
    </row>
    <row r="159" spans="1:34" ht="39.75" customHeight="1" x14ac:dyDescent="0.25">
      <c r="A159" s="251" t="s">
        <v>371</v>
      </c>
      <c r="B159" s="151" t="s">
        <v>343</v>
      </c>
      <c r="C159" s="150" t="s">
        <v>363</v>
      </c>
      <c r="D159" s="150" t="s">
        <v>364</v>
      </c>
      <c r="E159" s="254" t="s">
        <v>365</v>
      </c>
      <c r="F159" s="257" t="s">
        <v>13</v>
      </c>
      <c r="G159" s="259" t="str">
        <f>IF(F159="(1) RARA VEZ","1", IF(F159="(2) IMPROBABLE","2",IF(F159="(3) POSIBLE","3",IF(F159="(4) PROBABLE","4",IF(F159="(5) CASI SEGURO","5","")))))</f>
        <v>1</v>
      </c>
      <c r="H159" s="261" t="s">
        <v>18</v>
      </c>
      <c r="I159" s="263" t="str">
        <f>IF(H159="(5) MODERADO","5", IF(H159="(10) MAYOR","10",IF(H159="(20) CATASTROFICO","20","")))</f>
        <v>5</v>
      </c>
      <c r="J159" s="282">
        <f>+G159*I159</f>
        <v>5</v>
      </c>
      <c r="K159" s="853" t="s">
        <v>366</v>
      </c>
      <c r="L159" s="24" t="s">
        <v>6</v>
      </c>
      <c r="M159" s="3" t="s">
        <v>11</v>
      </c>
      <c r="N159" s="124">
        <f>IF(M159="SÍ",15,"0")</f>
        <v>15</v>
      </c>
      <c r="O159" s="267">
        <f>SUM(N159:N165)</f>
        <v>85</v>
      </c>
      <c r="P159" s="268">
        <f>IF(AND($O159&gt;=0,$O159&lt;=50),0,IF(AND($O159&gt;50,$O159&lt;=75),1,IF(AND($O159&gt;75,$O159&lt;=100),2,"")))</f>
        <v>2</v>
      </c>
      <c r="Q159" s="268">
        <f>$G159-$P159</f>
        <v>-1</v>
      </c>
      <c r="R159" s="271">
        <f>IF($Q159&lt;=0,1,$Q159)</f>
        <v>1</v>
      </c>
      <c r="S159" s="268">
        <f>$I159-$P159</f>
        <v>3</v>
      </c>
      <c r="T159" s="271" t="str">
        <f>IF($S159=19,10,IF($S159=18,5,IF($S159=9,5,IF($S159=8,5,I159))))</f>
        <v>5</v>
      </c>
      <c r="U159" s="274" t="s">
        <v>8</v>
      </c>
      <c r="V159" s="234" t="str">
        <f>IF(AND($U159="PROBABILIDAD",$R159=1),$XET$6,IF(AND($U159="PROBABILIDAD",$R159=2),$XET$5,IF(AND($U159="PROBABILIDAD",$R159=3),$XET$4,IF(AND($U159="PROBABILIDAD",$R159=4),$XET$3,IF(AND($U159="PROBABILIDAD",$R159=5),$XET$2,$F159)))))</f>
        <v>(1) RARA VEZ</v>
      </c>
      <c r="W159" s="237">
        <f>IF($U159="PROBABILIDAD",$R159,$G159)</f>
        <v>1</v>
      </c>
      <c r="X159" s="240" t="str">
        <f>IF(AND($U159="IMPACTO",$S159=18),$XET$9,IF(AND($U159="IMPACTO",$S159=19),$XEU$9,IF(AND($U159="IMPACTO",$S159=20),$XEV$9,IF(AND($U159="IMPACTO",$S159&lt;10),$XET$9,$H159))))</f>
        <v>(5) MODERADO</v>
      </c>
      <c r="Y159" s="243" t="str">
        <f>IF($U159="IMPACTO",$T159,$I159)</f>
        <v>5</v>
      </c>
      <c r="Z159" s="245">
        <f>+W159*Y159</f>
        <v>5</v>
      </c>
      <c r="AA159" s="247" t="s">
        <v>366</v>
      </c>
      <c r="AB159" s="854" t="s">
        <v>349</v>
      </c>
      <c r="AC159" s="173" t="s">
        <v>366</v>
      </c>
      <c r="AD159" s="173" t="s">
        <v>367</v>
      </c>
      <c r="AE159" s="847" t="s">
        <v>351</v>
      </c>
      <c r="AF159" s="669" t="s">
        <v>368</v>
      </c>
      <c r="AG159" s="416" t="s">
        <v>353</v>
      </c>
      <c r="AH159" s="182" t="s">
        <v>369</v>
      </c>
    </row>
    <row r="160" spans="1:34" ht="39.75" customHeight="1" x14ac:dyDescent="0.25">
      <c r="A160" s="143"/>
      <c r="B160" s="252"/>
      <c r="C160" s="148"/>
      <c r="D160" s="150"/>
      <c r="E160" s="255"/>
      <c r="F160" s="257"/>
      <c r="G160" s="259"/>
      <c r="H160" s="261"/>
      <c r="I160" s="263"/>
      <c r="J160" s="282"/>
      <c r="K160" s="855"/>
      <c r="L160" s="25" t="s">
        <v>7</v>
      </c>
      <c r="M160" s="3" t="s">
        <v>11</v>
      </c>
      <c r="N160" s="2">
        <f>IF(M160="SÍ",5,"0")</f>
        <v>5</v>
      </c>
      <c r="O160" s="263"/>
      <c r="P160" s="269"/>
      <c r="Q160" s="269"/>
      <c r="R160" s="272"/>
      <c r="S160" s="269"/>
      <c r="T160" s="272"/>
      <c r="U160" s="275"/>
      <c r="V160" s="235"/>
      <c r="W160" s="238"/>
      <c r="X160" s="241"/>
      <c r="Y160" s="243"/>
      <c r="Z160" s="246"/>
      <c r="AA160" s="248"/>
      <c r="AB160" s="851"/>
      <c r="AC160" s="174"/>
      <c r="AD160" s="174"/>
      <c r="AE160" s="819"/>
      <c r="AF160" s="665"/>
      <c r="AG160" s="398"/>
      <c r="AH160" s="183"/>
    </row>
    <row r="161" spans="1:34" ht="39.75" customHeight="1" x14ac:dyDescent="0.25">
      <c r="A161" s="143"/>
      <c r="B161" s="252"/>
      <c r="C161" s="148"/>
      <c r="D161" s="150"/>
      <c r="E161" s="255"/>
      <c r="F161" s="257"/>
      <c r="G161" s="259"/>
      <c r="H161" s="261"/>
      <c r="I161" s="263"/>
      <c r="J161" s="221" t="str">
        <f>IF(AND(J159&gt;=5,J159&lt;=10),"BAJA",IF(AND(J159&gt;=15,J159&lt;=25),"MODERADA",IF(AND(J159&gt;=30,J159&lt;=50),"ALTA",IF(AND(J159&gt;=60,J159&lt;=100),"EXTREMA",""))))</f>
        <v>BAJA</v>
      </c>
      <c r="K161" s="855"/>
      <c r="L161" s="26" t="s">
        <v>3</v>
      </c>
      <c r="M161" s="3" t="s">
        <v>12</v>
      </c>
      <c r="N161" s="2" t="str">
        <f>IF(M161="SÍ",15,"0")</f>
        <v>0</v>
      </c>
      <c r="O161" s="263"/>
      <c r="P161" s="269"/>
      <c r="Q161" s="269"/>
      <c r="R161" s="272"/>
      <c r="S161" s="269"/>
      <c r="T161" s="272"/>
      <c r="U161" s="275"/>
      <c r="V161" s="235"/>
      <c r="W161" s="238"/>
      <c r="X161" s="241"/>
      <c r="Y161" s="243"/>
      <c r="Z161" s="223" t="str">
        <f>IF(AND($Z159&gt;=5,$Z159&lt;=10),"BAJA",IF(AND($Z159&gt;=15,$Z159&lt;=25),"MODERADA",IF(AND($Z159&gt;=30,$Z159&lt;=50),"ALTA",IF(AND($Z159&gt;=60,$Z159&lt;=100),"EXTREMA",""))))</f>
        <v>BAJA</v>
      </c>
      <c r="AA161" s="248"/>
      <c r="AB161" s="851"/>
      <c r="AC161" s="174"/>
      <c r="AD161" s="174"/>
      <c r="AE161" s="819"/>
      <c r="AF161" s="665"/>
      <c r="AG161" s="398"/>
      <c r="AH161" s="183"/>
    </row>
    <row r="162" spans="1:34" ht="39.75" customHeight="1" x14ac:dyDescent="0.25">
      <c r="A162" s="143"/>
      <c r="B162" s="252"/>
      <c r="C162" s="148"/>
      <c r="D162" s="150"/>
      <c r="E162" s="255"/>
      <c r="F162" s="257"/>
      <c r="G162" s="259"/>
      <c r="H162" s="261"/>
      <c r="I162" s="263"/>
      <c r="J162" s="221"/>
      <c r="K162" s="855"/>
      <c r="L162" s="26" t="s">
        <v>4</v>
      </c>
      <c r="M162" s="3" t="s">
        <v>11</v>
      </c>
      <c r="N162" s="2">
        <f>IF(M162="SÍ",10,"0")</f>
        <v>10</v>
      </c>
      <c r="O162" s="263"/>
      <c r="P162" s="269"/>
      <c r="Q162" s="269"/>
      <c r="R162" s="272"/>
      <c r="S162" s="269"/>
      <c r="T162" s="272"/>
      <c r="U162" s="275"/>
      <c r="V162" s="235"/>
      <c r="W162" s="238"/>
      <c r="X162" s="241"/>
      <c r="Y162" s="243"/>
      <c r="Z162" s="223"/>
      <c r="AA162" s="248"/>
      <c r="AB162" s="851"/>
      <c r="AC162" s="174"/>
      <c r="AD162" s="174"/>
      <c r="AE162" s="819"/>
      <c r="AF162" s="665"/>
      <c r="AG162" s="398"/>
      <c r="AH162" s="183"/>
    </row>
    <row r="163" spans="1:34" ht="39.75" customHeight="1" x14ac:dyDescent="0.25">
      <c r="A163" s="143"/>
      <c r="B163" s="252"/>
      <c r="C163" s="148"/>
      <c r="D163" s="150"/>
      <c r="E163" s="255"/>
      <c r="F163" s="257"/>
      <c r="G163" s="259"/>
      <c r="H163" s="261"/>
      <c r="I163" s="263"/>
      <c r="J163" s="221"/>
      <c r="K163" s="855"/>
      <c r="L163" s="25" t="s">
        <v>32</v>
      </c>
      <c r="M163" s="3" t="s">
        <v>11</v>
      </c>
      <c r="N163" s="2">
        <f>IF(M163="SÍ",15,"0")</f>
        <v>15</v>
      </c>
      <c r="O163" s="263"/>
      <c r="P163" s="269"/>
      <c r="Q163" s="269"/>
      <c r="R163" s="272"/>
      <c r="S163" s="269"/>
      <c r="T163" s="272"/>
      <c r="U163" s="275"/>
      <c r="V163" s="235"/>
      <c r="W163" s="238"/>
      <c r="X163" s="241"/>
      <c r="Y163" s="243"/>
      <c r="Z163" s="223"/>
      <c r="AA163" s="248"/>
      <c r="AB163" s="851"/>
      <c r="AC163" s="174"/>
      <c r="AD163" s="174"/>
      <c r="AE163" s="819"/>
      <c r="AF163" s="665"/>
      <c r="AG163" s="398"/>
      <c r="AH163" s="183"/>
    </row>
    <row r="164" spans="1:34" ht="39.75" customHeight="1" x14ac:dyDescent="0.25">
      <c r="A164" s="143"/>
      <c r="B164" s="252"/>
      <c r="C164" s="148"/>
      <c r="D164" s="150"/>
      <c r="E164" s="255"/>
      <c r="F164" s="257"/>
      <c r="G164" s="259"/>
      <c r="H164" s="261"/>
      <c r="I164" s="263"/>
      <c r="J164" s="221"/>
      <c r="K164" s="855"/>
      <c r="L164" s="25" t="s">
        <v>5</v>
      </c>
      <c r="M164" s="3" t="s">
        <v>11</v>
      </c>
      <c r="N164" s="2">
        <f>IF(M164="SÍ",10,"0")</f>
        <v>10</v>
      </c>
      <c r="O164" s="263"/>
      <c r="P164" s="269"/>
      <c r="Q164" s="269"/>
      <c r="R164" s="272"/>
      <c r="S164" s="269"/>
      <c r="T164" s="272"/>
      <c r="U164" s="275"/>
      <c r="V164" s="235"/>
      <c r="W164" s="238"/>
      <c r="X164" s="241"/>
      <c r="Y164" s="243"/>
      <c r="Z164" s="223"/>
      <c r="AA164" s="248"/>
      <c r="AB164" s="851"/>
      <c r="AC164" s="174"/>
      <c r="AD164" s="174"/>
      <c r="AE164" s="819"/>
      <c r="AF164" s="665"/>
      <c r="AG164" s="398"/>
      <c r="AH164" s="183"/>
    </row>
    <row r="165" spans="1:34" ht="39.75" customHeight="1" thickBot="1" x14ac:dyDescent="0.3">
      <c r="A165" s="144"/>
      <c r="B165" s="253"/>
      <c r="C165" s="162"/>
      <c r="D165" s="163"/>
      <c r="E165" s="256"/>
      <c r="F165" s="258"/>
      <c r="G165" s="260"/>
      <c r="H165" s="262"/>
      <c r="I165" s="264"/>
      <c r="J165" s="222"/>
      <c r="K165" s="856"/>
      <c r="L165" s="125" t="s">
        <v>31</v>
      </c>
      <c r="M165" s="126" t="s">
        <v>11</v>
      </c>
      <c r="N165" s="127">
        <f>IF(M165="SÍ",30,"0")</f>
        <v>30</v>
      </c>
      <c r="O165" s="264"/>
      <c r="P165" s="270"/>
      <c r="Q165" s="270"/>
      <c r="R165" s="273"/>
      <c r="S165" s="270"/>
      <c r="T165" s="273"/>
      <c r="U165" s="276"/>
      <c r="V165" s="236"/>
      <c r="W165" s="239"/>
      <c r="X165" s="242"/>
      <c r="Y165" s="244"/>
      <c r="Z165" s="224"/>
      <c r="AA165" s="249"/>
      <c r="AB165" s="857"/>
      <c r="AC165" s="175"/>
      <c r="AD165" s="175"/>
      <c r="AE165" s="858"/>
      <c r="AF165" s="859"/>
      <c r="AG165" s="860"/>
      <c r="AH165" s="184"/>
    </row>
    <row r="166" spans="1:34" ht="39.75" customHeight="1" x14ac:dyDescent="0.25">
      <c r="A166" s="865" t="s">
        <v>372</v>
      </c>
      <c r="B166" s="415" t="s">
        <v>373</v>
      </c>
      <c r="C166" s="150" t="s">
        <v>374</v>
      </c>
      <c r="D166" s="150" t="s">
        <v>375</v>
      </c>
      <c r="E166" s="150" t="s">
        <v>376</v>
      </c>
      <c r="F166" s="185" t="s">
        <v>13</v>
      </c>
      <c r="G166" s="866" t="str">
        <f>IF(F166="(1) RARA VEZ","1", IF(F166="(2) IMPROBABLE","2",IF(F166="(3) POSIBLE","3",IF(F166="(4) PROBABLE","4",IF(F166="(5) CASI SEGURO","5","")))))</f>
        <v>1</v>
      </c>
      <c r="H166" s="189" t="s">
        <v>19</v>
      </c>
      <c r="I166" s="156" t="str">
        <f>IF(H166="(5) MODERADO","5", IF(H166="(10) MAYOR","10",IF(H166="(20) CATASTROFICO","20","")))</f>
        <v>20</v>
      </c>
      <c r="J166" s="867">
        <f>G166*I166</f>
        <v>20</v>
      </c>
      <c r="K166" s="868" t="s">
        <v>377</v>
      </c>
      <c r="L166" s="137" t="s">
        <v>6</v>
      </c>
      <c r="M166" s="132" t="s">
        <v>11</v>
      </c>
      <c r="N166" s="869">
        <f>IF(M166="SÍ",15,"0")</f>
        <v>15</v>
      </c>
      <c r="O166" s="870">
        <f>SUM(N166:N172)</f>
        <v>75</v>
      </c>
      <c r="P166" s="167">
        <f>IF(AND($O166&gt;=0,$O166&lt;=50),0,IF(AND($O166&gt;50,$O166&lt;=75),1,IF(AND($O166&gt;75,$O166&lt;=100),2,"")))</f>
        <v>1</v>
      </c>
      <c r="Q166" s="167">
        <f>$G166-$P166</f>
        <v>0</v>
      </c>
      <c r="R166" s="195">
        <f>IF($Q166&lt;=0,1,$Q166)</f>
        <v>1</v>
      </c>
      <c r="S166" s="167">
        <f>$I166-$P166</f>
        <v>19</v>
      </c>
      <c r="T166" s="195">
        <f>IF($S166=19,10,IF($S166=18,5,IF($S166=9,5,IF($S166=8,5,I166))))</f>
        <v>10</v>
      </c>
      <c r="U166" s="198" t="s">
        <v>8</v>
      </c>
      <c r="V166" s="201" t="str">
        <f>IF(AND($U166="PROBABILIDAD",$R166=1),$XET$6,IF(AND($U166="PROBABILIDAD",$R166=2),$XET$5,IF(AND($U166="PROBABILIDAD",$R166=3),$XET$4,IF(AND($U166="PROBABILIDAD",$R166=4),$XET$3,IF(AND($U166="PROBABILIDAD",$R166=5),$XET$2,$F166)))))</f>
        <v>(1) RARA VEZ</v>
      </c>
      <c r="W166" s="871">
        <f>IF($U166="PROBABILIDAD",$R166,$G166)</f>
        <v>1</v>
      </c>
      <c r="X166" s="207" t="str">
        <f>IF(AND($U166="IMPACTO",$S166=18),$XET$9,IF(AND($U166="IMPACTO",$S166=19),$XEU$9,IF(AND($U166="IMPACTO",$S166=20),$XEV$9,IF(AND($U166="IMPACTO",$S166&lt;10),$XET$9,$H166))))</f>
        <v>(20) CATASTROFICO</v>
      </c>
      <c r="Y166" s="872" t="str">
        <f>IF($U166="IMPACTO",$T166,$I166)</f>
        <v>20</v>
      </c>
      <c r="Z166" s="867">
        <f>+W166*Y166</f>
        <v>20</v>
      </c>
      <c r="AA166" s="150" t="s">
        <v>378</v>
      </c>
      <c r="AB166" s="415" t="s">
        <v>379</v>
      </c>
      <c r="AC166" s="150" t="s">
        <v>380</v>
      </c>
      <c r="AD166" s="150" t="s">
        <v>381</v>
      </c>
      <c r="AE166" s="873" t="s">
        <v>382</v>
      </c>
      <c r="AF166" s="151" t="s">
        <v>383</v>
      </c>
      <c r="AG166" s="416" t="s">
        <v>384</v>
      </c>
      <c r="AH166" s="254" t="s">
        <v>385</v>
      </c>
    </row>
    <row r="167" spans="1:34" ht="39.75" customHeight="1" x14ac:dyDescent="0.25">
      <c r="A167" s="865"/>
      <c r="B167" s="415"/>
      <c r="C167" s="150"/>
      <c r="D167" s="150"/>
      <c r="E167" s="150"/>
      <c r="F167" s="185"/>
      <c r="G167" s="866"/>
      <c r="H167" s="189"/>
      <c r="I167" s="156"/>
      <c r="J167" s="867"/>
      <c r="K167" s="868"/>
      <c r="L167" s="131" t="s">
        <v>7</v>
      </c>
      <c r="M167" s="132" t="s">
        <v>11</v>
      </c>
      <c r="N167" s="874">
        <f>IF(M167="SÍ",5,"0")</f>
        <v>5</v>
      </c>
      <c r="O167" s="156"/>
      <c r="P167" s="156"/>
      <c r="Q167" s="156"/>
      <c r="R167" s="196"/>
      <c r="S167" s="156"/>
      <c r="T167" s="196"/>
      <c r="U167" s="199"/>
      <c r="V167" s="202"/>
      <c r="W167" s="875"/>
      <c r="X167" s="208"/>
      <c r="Y167" s="872"/>
      <c r="Z167" s="867"/>
      <c r="AA167" s="150"/>
      <c r="AB167" s="415"/>
      <c r="AC167" s="150"/>
      <c r="AD167" s="150"/>
      <c r="AE167" s="415"/>
      <c r="AF167" s="252"/>
      <c r="AG167" s="398"/>
      <c r="AH167" s="254"/>
    </row>
    <row r="168" spans="1:34" ht="39.75" customHeight="1" x14ac:dyDescent="0.25">
      <c r="A168" s="865"/>
      <c r="B168" s="415"/>
      <c r="C168" s="150"/>
      <c r="D168" s="150"/>
      <c r="E168" s="150"/>
      <c r="F168" s="185"/>
      <c r="G168" s="866"/>
      <c r="H168" s="189"/>
      <c r="I168" s="156"/>
      <c r="J168" s="876" t="str">
        <f>IF(AND(J166&gt;=5,J166&lt;=10),"BAJA",IF(AND(J166&gt;=15,J166&lt;=25),"MODERADA",IF(AND(J166&gt;=30,J166&lt;=50),"ALTA",IF(AND(J166&gt;=60,J166&lt;=100),"EXTREMA",""))))</f>
        <v>MODERADA</v>
      </c>
      <c r="K168" s="868"/>
      <c r="L168" s="131" t="s">
        <v>3</v>
      </c>
      <c r="M168" s="132" t="s">
        <v>12</v>
      </c>
      <c r="N168" s="874" t="str">
        <f>IF(M168="SÍ",15,"0")</f>
        <v>0</v>
      </c>
      <c r="O168" s="156"/>
      <c r="P168" s="156"/>
      <c r="Q168" s="156"/>
      <c r="R168" s="196"/>
      <c r="S168" s="156"/>
      <c r="T168" s="196"/>
      <c r="U168" s="199"/>
      <c r="V168" s="202"/>
      <c r="W168" s="875"/>
      <c r="X168" s="208"/>
      <c r="Y168" s="872"/>
      <c r="Z168" s="886" t="str">
        <f>IF(AND($Z166&gt;=5,$Z166&lt;=10),"BAJA",IF(AND($Z166&gt;=15,$Z166&lt;=25),"MODERADA",IF(AND($Z166&gt;=30,$Z166&lt;=50),"ALTA",IF(AND($Z166&gt;=60,$Z166&lt;=100),"EXTREMA",""))))</f>
        <v>MODERADA</v>
      </c>
      <c r="AA168" s="150"/>
      <c r="AB168" s="415"/>
      <c r="AC168" s="150"/>
      <c r="AD168" s="150"/>
      <c r="AE168" s="415"/>
      <c r="AF168" s="252"/>
      <c r="AG168" s="398"/>
      <c r="AH168" s="254"/>
    </row>
    <row r="169" spans="1:34" ht="39.75" customHeight="1" x14ac:dyDescent="0.25">
      <c r="A169" s="865"/>
      <c r="B169" s="415"/>
      <c r="C169" s="150"/>
      <c r="D169" s="150"/>
      <c r="E169" s="150"/>
      <c r="F169" s="185"/>
      <c r="G169" s="866"/>
      <c r="H169" s="189"/>
      <c r="I169" s="156"/>
      <c r="J169" s="876"/>
      <c r="K169" s="868"/>
      <c r="L169" s="131" t="s">
        <v>4</v>
      </c>
      <c r="M169" s="132" t="s">
        <v>11</v>
      </c>
      <c r="N169" s="874">
        <f>IF(M169="SÍ",10,"0")</f>
        <v>10</v>
      </c>
      <c r="O169" s="156"/>
      <c r="P169" s="156"/>
      <c r="Q169" s="156"/>
      <c r="R169" s="196"/>
      <c r="S169" s="156"/>
      <c r="T169" s="196"/>
      <c r="U169" s="199"/>
      <c r="V169" s="202"/>
      <c r="W169" s="875"/>
      <c r="X169" s="208"/>
      <c r="Y169" s="872"/>
      <c r="Z169" s="887"/>
      <c r="AA169" s="150"/>
      <c r="AB169" s="415"/>
      <c r="AC169" s="150"/>
      <c r="AD169" s="150"/>
      <c r="AE169" s="415"/>
      <c r="AF169" s="252"/>
      <c r="AG169" s="398"/>
      <c r="AH169" s="254"/>
    </row>
    <row r="170" spans="1:34" ht="39.75" customHeight="1" x14ac:dyDescent="0.25">
      <c r="A170" s="865"/>
      <c r="B170" s="415"/>
      <c r="C170" s="150"/>
      <c r="D170" s="150"/>
      <c r="E170" s="150"/>
      <c r="F170" s="185"/>
      <c r="G170" s="866"/>
      <c r="H170" s="189"/>
      <c r="I170" s="156"/>
      <c r="J170" s="876"/>
      <c r="K170" s="868"/>
      <c r="L170" s="131" t="s">
        <v>32</v>
      </c>
      <c r="M170" s="134" t="s">
        <v>11</v>
      </c>
      <c r="N170" s="874">
        <f>IF(M170="SÍ",15,"0")</f>
        <v>15</v>
      </c>
      <c r="O170" s="156"/>
      <c r="P170" s="156"/>
      <c r="Q170" s="156"/>
      <c r="R170" s="196"/>
      <c r="S170" s="156"/>
      <c r="T170" s="196"/>
      <c r="U170" s="199"/>
      <c r="V170" s="202"/>
      <c r="W170" s="875"/>
      <c r="X170" s="208"/>
      <c r="Y170" s="872"/>
      <c r="Z170" s="887"/>
      <c r="AA170" s="150"/>
      <c r="AB170" s="415"/>
      <c r="AC170" s="150"/>
      <c r="AD170" s="150"/>
      <c r="AE170" s="415"/>
      <c r="AF170" s="252"/>
      <c r="AG170" s="398"/>
      <c r="AH170" s="254"/>
    </row>
    <row r="171" spans="1:34" ht="39.75" customHeight="1" x14ac:dyDescent="0.25">
      <c r="A171" s="865"/>
      <c r="B171" s="415"/>
      <c r="C171" s="150"/>
      <c r="D171" s="150"/>
      <c r="E171" s="150"/>
      <c r="F171" s="185"/>
      <c r="G171" s="866"/>
      <c r="H171" s="189"/>
      <c r="I171" s="156"/>
      <c r="J171" s="876"/>
      <c r="K171" s="868"/>
      <c r="L171" s="131" t="s">
        <v>5</v>
      </c>
      <c r="M171" s="132" t="s">
        <v>12</v>
      </c>
      <c r="N171" s="874" t="str">
        <f>IF(M171="SÍ",10,"0")</f>
        <v>0</v>
      </c>
      <c r="O171" s="156"/>
      <c r="P171" s="156"/>
      <c r="Q171" s="156"/>
      <c r="R171" s="196"/>
      <c r="S171" s="156"/>
      <c r="T171" s="196"/>
      <c r="U171" s="199"/>
      <c r="V171" s="202"/>
      <c r="W171" s="875"/>
      <c r="X171" s="208"/>
      <c r="Y171" s="872"/>
      <c r="Z171" s="887"/>
      <c r="AA171" s="150"/>
      <c r="AB171" s="415"/>
      <c r="AC171" s="150"/>
      <c r="AD171" s="150"/>
      <c r="AE171" s="415"/>
      <c r="AF171" s="252"/>
      <c r="AG171" s="398"/>
      <c r="AH171" s="254"/>
    </row>
    <row r="172" spans="1:34" ht="39.75" customHeight="1" thickBot="1" x14ac:dyDescent="0.3">
      <c r="A172" s="877"/>
      <c r="B172" s="878"/>
      <c r="C172" s="163"/>
      <c r="D172" s="163"/>
      <c r="E172" s="163"/>
      <c r="F172" s="186"/>
      <c r="G172" s="879"/>
      <c r="H172" s="190"/>
      <c r="I172" s="168"/>
      <c r="J172" s="880"/>
      <c r="K172" s="881"/>
      <c r="L172" s="140" t="s">
        <v>31</v>
      </c>
      <c r="M172" s="141" t="s">
        <v>11</v>
      </c>
      <c r="N172" s="882">
        <f>IF(M172="SÍ",30,"0")</f>
        <v>30</v>
      </c>
      <c r="O172" s="168"/>
      <c r="P172" s="168"/>
      <c r="Q172" s="168"/>
      <c r="R172" s="197"/>
      <c r="S172" s="168"/>
      <c r="T172" s="197"/>
      <c r="U172" s="200"/>
      <c r="V172" s="203"/>
      <c r="W172" s="883"/>
      <c r="X172" s="209"/>
      <c r="Y172" s="884"/>
      <c r="Z172" s="888"/>
      <c r="AA172" s="163"/>
      <c r="AB172" s="878"/>
      <c r="AC172" s="163"/>
      <c r="AD172" s="163"/>
      <c r="AE172" s="878"/>
      <c r="AF172" s="253"/>
      <c r="AG172" s="860"/>
      <c r="AH172" s="885"/>
    </row>
    <row r="173" spans="1:34" ht="39.75" customHeight="1" x14ac:dyDescent="0.25">
      <c r="A173" s="889" t="s">
        <v>386</v>
      </c>
      <c r="B173" s="890" t="s">
        <v>387</v>
      </c>
      <c r="C173" s="521" t="s">
        <v>388</v>
      </c>
      <c r="D173" s="891" t="s">
        <v>389</v>
      </c>
      <c r="E173" s="891" t="s">
        <v>390</v>
      </c>
      <c r="F173" s="257" t="s">
        <v>14</v>
      </c>
      <c r="G173" s="285" t="str">
        <f>IF(F173="(1) RARA VEZ","1", IF(F173="(2) IMPROBABLE","2",IF(F173="(3) POSIBLE","3",IF(F173="(4) PROBABLE","4",IF(F173="(5) CASI SEGURO","5","")))))</f>
        <v>2</v>
      </c>
      <c r="H173" s="261" t="s">
        <v>18</v>
      </c>
      <c r="I173" s="263" t="str">
        <f>IF(H173="(5) MODERADO","5", IF(H173="(10) MAYOR","10",IF(H173="(20) CATASTROFICO","20","")))</f>
        <v>5</v>
      </c>
      <c r="J173" s="221">
        <f>G173*I173</f>
        <v>10</v>
      </c>
      <c r="K173" s="653" t="s">
        <v>391</v>
      </c>
      <c r="L173" s="24" t="s">
        <v>6</v>
      </c>
      <c r="M173" s="3" t="s">
        <v>11</v>
      </c>
      <c r="N173" s="124">
        <f>IF(M173="SÍ",15,"0")</f>
        <v>15</v>
      </c>
      <c r="O173" s="267">
        <f>SUM(N173:N179)</f>
        <v>70</v>
      </c>
      <c r="P173" s="268">
        <f>IF(AND($O173&gt;=0,$O173&lt;=50),0,IF(AND($O173&gt;50,$O173&lt;=75),1,IF(AND($O173&gt;75,$O173&lt;=100),2,"")))</f>
        <v>1</v>
      </c>
      <c r="Q173" s="268">
        <f>$G173-$P173</f>
        <v>1</v>
      </c>
      <c r="R173" s="271">
        <f>IF($Q173&lt;=0,1,$Q173)</f>
        <v>1</v>
      </c>
      <c r="S173" s="268">
        <f>$I173-$P173</f>
        <v>4</v>
      </c>
      <c r="T173" s="271" t="str">
        <f>IF($S173=19,10,IF($S173=18,5,IF($S173=9,5,IF($S173=8,5,I173))))</f>
        <v>5</v>
      </c>
      <c r="U173" s="274" t="s">
        <v>8</v>
      </c>
      <c r="V173" s="234" t="str">
        <f>IF(AND($U173="PROBABILIDAD",$R173=1),$XET$6,IF(AND($U173="PROBABILIDAD",$R173=2),$XET$5,IF(AND($U173="PROBABILIDAD",$R173=3),$XET$4,IF(AND($U173="PROBABILIDAD",$R173=4),$XET$3,IF(AND($U173="PROBABILIDAD",$R173=5),$XET$2,$F173)))))</f>
        <v>(1) RARA VEZ</v>
      </c>
      <c r="W173" s="278">
        <f>IF($U173="PROBABILIDAD",$R173,$G173)</f>
        <v>1</v>
      </c>
      <c r="X173" s="240" t="str">
        <f>IF(AND($U173="IMPACTO",$S173=18),$XET$9,IF(AND($U173="IMPACTO",$S173=19),$XEU$9,IF(AND($U173="IMPACTO",$S173=20),$XEV$9,IF(AND($U173="IMPACTO",$S173&lt;10),$XET$9,$H173))))</f>
        <v>(5) MODERADO</v>
      </c>
      <c r="Y173" s="243" t="str">
        <f>IF($U173="IMPACTO",$T173,$I173)</f>
        <v>5</v>
      </c>
      <c r="Z173" s="245">
        <f>+W173*Y173</f>
        <v>5</v>
      </c>
      <c r="AA173" s="892" t="s">
        <v>392</v>
      </c>
      <c r="AB173" s="893" t="s">
        <v>393</v>
      </c>
      <c r="AC173" s="314" t="s">
        <v>394</v>
      </c>
      <c r="AD173" s="543" t="s">
        <v>395</v>
      </c>
      <c r="AE173" s="574">
        <v>43585</v>
      </c>
      <c r="AF173" s="314" t="s">
        <v>396</v>
      </c>
      <c r="AG173" s="893" t="s">
        <v>397</v>
      </c>
      <c r="AH173" s="894" t="s">
        <v>398</v>
      </c>
    </row>
    <row r="174" spans="1:34" ht="39.75" customHeight="1" x14ac:dyDescent="0.25">
      <c r="A174" s="895"/>
      <c r="B174" s="896"/>
      <c r="C174" s="897"/>
      <c r="D174" s="891"/>
      <c r="E174" s="898"/>
      <c r="F174" s="257"/>
      <c r="G174" s="285"/>
      <c r="H174" s="261"/>
      <c r="I174" s="263"/>
      <c r="J174" s="221"/>
      <c r="K174" s="899"/>
      <c r="L174" s="25" t="s">
        <v>7</v>
      </c>
      <c r="M174" s="3" t="s">
        <v>11</v>
      </c>
      <c r="N174" s="2">
        <f>IF(M174="SÍ",5,"0")</f>
        <v>5</v>
      </c>
      <c r="O174" s="263"/>
      <c r="P174" s="269"/>
      <c r="Q174" s="269"/>
      <c r="R174" s="272"/>
      <c r="S174" s="269"/>
      <c r="T174" s="272"/>
      <c r="U174" s="275"/>
      <c r="V174" s="235"/>
      <c r="W174" s="279"/>
      <c r="X174" s="241"/>
      <c r="Y174" s="243"/>
      <c r="Z174" s="246"/>
      <c r="AA174" s="892"/>
      <c r="AB174" s="529"/>
      <c r="AC174" s="315"/>
      <c r="AD174" s="544"/>
      <c r="AE174" s="575"/>
      <c r="AF174" s="315"/>
      <c r="AG174" s="529"/>
      <c r="AH174" s="820"/>
    </row>
    <row r="175" spans="1:34" ht="39.75" customHeight="1" x14ac:dyDescent="0.25">
      <c r="A175" s="895"/>
      <c r="B175" s="896"/>
      <c r="C175" s="897"/>
      <c r="D175" s="891"/>
      <c r="E175" s="898"/>
      <c r="F175" s="257"/>
      <c r="G175" s="285"/>
      <c r="H175" s="261"/>
      <c r="I175" s="263"/>
      <c r="J175" s="221" t="str">
        <f>IF(AND(J173&gt;=5,J173&lt;=10),"BAJA",IF(AND(J173&gt;=15,J173&lt;=25),"MODERADA",IF(AND(J173&gt;=30,J173&lt;=50),"ALTA",IF(AND(J173&gt;=60,J173&lt;=100),"EXTREMA",""))))</f>
        <v>BAJA</v>
      </c>
      <c r="K175" s="899"/>
      <c r="L175" s="26" t="s">
        <v>3</v>
      </c>
      <c r="M175" s="3" t="s">
        <v>12</v>
      </c>
      <c r="N175" s="2" t="str">
        <f>IF(M175="SÍ",15,"0")</f>
        <v>0</v>
      </c>
      <c r="O175" s="263"/>
      <c r="P175" s="269"/>
      <c r="Q175" s="269"/>
      <c r="R175" s="272"/>
      <c r="S175" s="269"/>
      <c r="T175" s="272"/>
      <c r="U175" s="275"/>
      <c r="V175" s="235"/>
      <c r="W175" s="279"/>
      <c r="X175" s="241"/>
      <c r="Y175" s="243"/>
      <c r="Z175" s="223" t="str">
        <f>IF(AND($Z173&gt;=5,$Z173&lt;=10),"BAJA",IF(AND($Z173&gt;=15,$Z173&lt;=25),"MODERADA",IF(AND($Z173&gt;=30,$Z173&lt;=50),"ALTA",IF(AND($Z173&gt;=60,$Z173&lt;=100),"EXTREMA",""))))</f>
        <v>BAJA</v>
      </c>
      <c r="AA175" s="892"/>
      <c r="AB175" s="529"/>
      <c r="AC175" s="315"/>
      <c r="AD175" s="544"/>
      <c r="AE175" s="575"/>
      <c r="AF175" s="315"/>
      <c r="AG175" s="529"/>
      <c r="AH175" s="820"/>
    </row>
    <row r="176" spans="1:34" ht="39.75" customHeight="1" x14ac:dyDescent="0.25">
      <c r="A176" s="895"/>
      <c r="B176" s="896"/>
      <c r="C176" s="897"/>
      <c r="D176" s="891"/>
      <c r="E176" s="898"/>
      <c r="F176" s="257"/>
      <c r="G176" s="285"/>
      <c r="H176" s="261"/>
      <c r="I176" s="263"/>
      <c r="J176" s="221"/>
      <c r="K176" s="899"/>
      <c r="L176" s="26" t="s">
        <v>4</v>
      </c>
      <c r="M176" s="3" t="s">
        <v>11</v>
      </c>
      <c r="N176" s="2">
        <f>IF(M176="SÍ",10,"0")</f>
        <v>10</v>
      </c>
      <c r="O176" s="263"/>
      <c r="P176" s="269"/>
      <c r="Q176" s="269"/>
      <c r="R176" s="272"/>
      <c r="S176" s="269"/>
      <c r="T176" s="272"/>
      <c r="U176" s="275"/>
      <c r="V176" s="235"/>
      <c r="W176" s="279"/>
      <c r="X176" s="241"/>
      <c r="Y176" s="243"/>
      <c r="Z176" s="223"/>
      <c r="AA176" s="892"/>
      <c r="AB176" s="529"/>
      <c r="AC176" s="315"/>
      <c r="AD176" s="544"/>
      <c r="AE176" s="575"/>
      <c r="AF176" s="315"/>
      <c r="AG176" s="529"/>
      <c r="AH176" s="820"/>
    </row>
    <row r="177" spans="1:34" ht="39.75" customHeight="1" x14ac:dyDescent="0.25">
      <c r="A177" s="895"/>
      <c r="B177" s="896"/>
      <c r="C177" s="897"/>
      <c r="D177" s="891"/>
      <c r="E177" s="898"/>
      <c r="F177" s="257"/>
      <c r="G177" s="285"/>
      <c r="H177" s="261"/>
      <c r="I177" s="263"/>
      <c r="J177" s="221"/>
      <c r="K177" s="899"/>
      <c r="L177" s="25" t="s">
        <v>32</v>
      </c>
      <c r="M177" s="69" t="s">
        <v>12</v>
      </c>
      <c r="N177" s="2" t="str">
        <f>IF(M177="SÍ",15,"0")</f>
        <v>0</v>
      </c>
      <c r="O177" s="263"/>
      <c r="P177" s="269"/>
      <c r="Q177" s="269"/>
      <c r="R177" s="272"/>
      <c r="S177" s="269"/>
      <c r="T177" s="272"/>
      <c r="U177" s="275"/>
      <c r="V177" s="235"/>
      <c r="W177" s="279"/>
      <c r="X177" s="241"/>
      <c r="Y177" s="243"/>
      <c r="Z177" s="223"/>
      <c r="AA177" s="892"/>
      <c r="AB177" s="529"/>
      <c r="AC177" s="315"/>
      <c r="AD177" s="544"/>
      <c r="AE177" s="575"/>
      <c r="AF177" s="315"/>
      <c r="AG177" s="529"/>
      <c r="AH177" s="820"/>
    </row>
    <row r="178" spans="1:34" ht="39.75" customHeight="1" x14ac:dyDescent="0.25">
      <c r="A178" s="895"/>
      <c r="B178" s="896"/>
      <c r="C178" s="897"/>
      <c r="D178" s="891"/>
      <c r="E178" s="898"/>
      <c r="F178" s="257"/>
      <c r="G178" s="285"/>
      <c r="H178" s="261"/>
      <c r="I178" s="263"/>
      <c r="J178" s="221"/>
      <c r="K178" s="899"/>
      <c r="L178" s="25" t="s">
        <v>5</v>
      </c>
      <c r="M178" s="3" t="s">
        <v>11</v>
      </c>
      <c r="N178" s="2">
        <f>IF(M178="SÍ",10,"0")</f>
        <v>10</v>
      </c>
      <c r="O178" s="263"/>
      <c r="P178" s="269"/>
      <c r="Q178" s="269"/>
      <c r="R178" s="272"/>
      <c r="S178" s="269"/>
      <c r="T178" s="272"/>
      <c r="U178" s="275"/>
      <c r="V178" s="235"/>
      <c r="W178" s="279"/>
      <c r="X178" s="241"/>
      <c r="Y178" s="243"/>
      <c r="Z178" s="223"/>
      <c r="AA178" s="892"/>
      <c r="AB178" s="529"/>
      <c r="AC178" s="315"/>
      <c r="AD178" s="544"/>
      <c r="AE178" s="575"/>
      <c r="AF178" s="315"/>
      <c r="AG178" s="529"/>
      <c r="AH178" s="820"/>
    </row>
    <row r="179" spans="1:34" ht="39.75" customHeight="1" thickBot="1" x14ac:dyDescent="0.3">
      <c r="A179" s="895"/>
      <c r="B179" s="900"/>
      <c r="C179" s="901"/>
      <c r="D179" s="902"/>
      <c r="E179" s="903"/>
      <c r="F179" s="284"/>
      <c r="G179" s="286"/>
      <c r="H179" s="287"/>
      <c r="I179" s="263"/>
      <c r="J179" s="222"/>
      <c r="K179" s="904"/>
      <c r="L179" s="27" t="s">
        <v>31</v>
      </c>
      <c r="M179" s="3" t="s">
        <v>11</v>
      </c>
      <c r="N179" s="2">
        <f>IF(M179="SÍ",30,"0")</f>
        <v>30</v>
      </c>
      <c r="O179" s="263"/>
      <c r="P179" s="269"/>
      <c r="Q179" s="269"/>
      <c r="R179" s="272"/>
      <c r="S179" s="269"/>
      <c r="T179" s="272"/>
      <c r="U179" s="275"/>
      <c r="V179" s="277"/>
      <c r="W179" s="280"/>
      <c r="X179" s="281"/>
      <c r="Y179" s="243"/>
      <c r="Z179" s="223"/>
      <c r="AA179" s="905"/>
      <c r="AB179" s="529"/>
      <c r="AC179" s="315"/>
      <c r="AD179" s="544"/>
      <c r="AE179" s="575"/>
      <c r="AF179" s="315"/>
      <c r="AG179" s="529"/>
      <c r="AH179" s="820"/>
    </row>
    <row r="180" spans="1:34" ht="39.75" customHeight="1" x14ac:dyDescent="0.25">
      <c r="A180" s="895"/>
      <c r="B180" s="890" t="s">
        <v>387</v>
      </c>
      <c r="C180" s="521" t="s">
        <v>399</v>
      </c>
      <c r="D180" s="891" t="s">
        <v>400</v>
      </c>
      <c r="E180" s="891" t="s">
        <v>401</v>
      </c>
      <c r="F180" s="257" t="s">
        <v>15</v>
      </c>
      <c r="G180" s="259" t="str">
        <f>IF(F180="(1) RARA VEZ","1", IF(F180="(2) IMPROBABLE","2",IF(F180="(3) POSIBLE","3",IF(F180="(4) PROBABLE","4",IF(F180="(5) CASI SEGURO","5","")))))</f>
        <v>3</v>
      </c>
      <c r="H180" s="261" t="s">
        <v>18</v>
      </c>
      <c r="I180" s="263" t="str">
        <f>IF(H180="(5) MODERADO","5", IF(H180="(10) MAYOR","10",IF(H180="(20) CATASTROFICO","20","")))</f>
        <v>5</v>
      </c>
      <c r="J180" s="747">
        <f>G180*I180</f>
        <v>15</v>
      </c>
      <c r="K180" s="488" t="s">
        <v>402</v>
      </c>
      <c r="L180" s="24" t="s">
        <v>6</v>
      </c>
      <c r="M180" s="3" t="s">
        <v>11</v>
      </c>
      <c r="N180" s="124">
        <f>IF(M180="SÍ",15,"0")</f>
        <v>15</v>
      </c>
      <c r="O180" s="267">
        <f>SUM(N180:N186)</f>
        <v>85</v>
      </c>
      <c r="P180" s="268">
        <f>IF(AND($O180&gt;=0,$O180&lt;=50),0,IF(AND($O180&gt;50,$O180&lt;=75),1,IF(AND($O180&gt;75,$O180&lt;=100),2,"")))</f>
        <v>2</v>
      </c>
      <c r="Q180" s="268">
        <f>$G180-$P180</f>
        <v>1</v>
      </c>
      <c r="R180" s="271">
        <f>IF($Q180&lt;=0,1,$Q180)</f>
        <v>1</v>
      </c>
      <c r="S180" s="268">
        <f>$I180-$P180</f>
        <v>3</v>
      </c>
      <c r="T180" s="271" t="str">
        <f>IF($S180=19,10,IF($S180=18,5,IF($S180=9,5,IF($S180=8,5,I180))))</f>
        <v>5</v>
      </c>
      <c r="U180" s="274" t="s">
        <v>8</v>
      </c>
      <c r="V180" s="234" t="str">
        <f>IF(AND($U180="PROBABILIDAD",$R180=1),$XET$6,IF(AND($U180="PROBABILIDAD",$R180=2),$XET$5,IF(AND($U180="PROBABILIDAD",$R180=3),$XET$4,IF(AND($U180="PROBABILIDAD",$R180=4),$XET$3,IF(AND($U180="PROBABILIDAD",$R180=5),$XET$2,$F180)))))</f>
        <v>(1) RARA VEZ</v>
      </c>
      <c r="W180" s="237">
        <f>IF($U180="PROBABILIDAD",$R180,$G180)</f>
        <v>1</v>
      </c>
      <c r="X180" s="240" t="str">
        <f>IF(AND($U180="IMPACTO",$S180=18),$XET$9,IF(AND($U180="IMPACTO",$S180=19),$XEU$9,IF(AND($U180="IMPACTO",$S180=20),$XEV$9,IF(AND($U180="IMPACTO",$S180&lt;10),$XET$9,$H180))))</f>
        <v>(5) MODERADO</v>
      </c>
      <c r="Y180" s="243" t="str">
        <f>IF($U180="IMPACTO",$T180,$I180)</f>
        <v>5</v>
      </c>
      <c r="Z180" s="245">
        <f>+W180*Y180</f>
        <v>5</v>
      </c>
      <c r="AA180" s="314" t="s">
        <v>403</v>
      </c>
      <c r="AB180" s="906" t="s">
        <v>404</v>
      </c>
      <c r="AC180" s="314" t="s">
        <v>405</v>
      </c>
      <c r="AD180" s="314" t="s">
        <v>406</v>
      </c>
      <c r="AE180" s="574">
        <v>43585</v>
      </c>
      <c r="AF180" s="906" t="s">
        <v>407</v>
      </c>
      <c r="AG180" s="893" t="s">
        <v>397</v>
      </c>
      <c r="AH180" s="907" t="s">
        <v>408</v>
      </c>
    </row>
    <row r="181" spans="1:34" ht="39.75" customHeight="1" x14ac:dyDescent="0.25">
      <c r="A181" s="895"/>
      <c r="B181" s="896"/>
      <c r="C181" s="522"/>
      <c r="D181" s="891"/>
      <c r="E181" s="898"/>
      <c r="F181" s="257"/>
      <c r="G181" s="259"/>
      <c r="H181" s="261"/>
      <c r="I181" s="263"/>
      <c r="J181" s="748"/>
      <c r="K181" s="908"/>
      <c r="L181" s="25" t="s">
        <v>7</v>
      </c>
      <c r="M181" s="3" t="s">
        <v>11</v>
      </c>
      <c r="N181" s="2">
        <f>IF(M181="SÍ",5,"0")</f>
        <v>5</v>
      </c>
      <c r="O181" s="263"/>
      <c r="P181" s="269"/>
      <c r="Q181" s="269"/>
      <c r="R181" s="272"/>
      <c r="S181" s="269"/>
      <c r="T181" s="272"/>
      <c r="U181" s="275"/>
      <c r="V181" s="235"/>
      <c r="W181" s="238"/>
      <c r="X181" s="241"/>
      <c r="Y181" s="243"/>
      <c r="Z181" s="246"/>
      <c r="AA181" s="315"/>
      <c r="AB181" s="909"/>
      <c r="AC181" s="315"/>
      <c r="AD181" s="315"/>
      <c r="AE181" s="575"/>
      <c r="AF181" s="909"/>
      <c r="AG181" s="529"/>
      <c r="AH181" s="530"/>
    </row>
    <row r="182" spans="1:34" ht="39.75" customHeight="1" x14ac:dyDescent="0.25">
      <c r="A182" s="895"/>
      <c r="B182" s="896"/>
      <c r="C182" s="522"/>
      <c r="D182" s="891"/>
      <c r="E182" s="898"/>
      <c r="F182" s="257"/>
      <c r="G182" s="259"/>
      <c r="H182" s="261"/>
      <c r="I182" s="263"/>
      <c r="J182" s="747" t="str">
        <f>IF(AND(J180&gt;=5,J180&lt;=10),"BAJA",IF(AND(J180&gt;=15,J180&lt;=25),"MODERADA",IF(AND(J180&gt;=30,J180&lt;=50),"ALTA",IF(AND(J180&gt;=60,J180&lt;=100),"EXTREMA",""))))</f>
        <v>MODERADA</v>
      </c>
      <c r="K182" s="908"/>
      <c r="L182" s="26" t="s">
        <v>3</v>
      </c>
      <c r="M182" s="3" t="s">
        <v>12</v>
      </c>
      <c r="N182" s="2" t="str">
        <f>IF(M182="SÍ",15,"0")</f>
        <v>0</v>
      </c>
      <c r="O182" s="263"/>
      <c r="P182" s="269"/>
      <c r="Q182" s="269"/>
      <c r="R182" s="272"/>
      <c r="S182" s="269"/>
      <c r="T182" s="272"/>
      <c r="U182" s="275"/>
      <c r="V182" s="235"/>
      <c r="W182" s="238"/>
      <c r="X182" s="241"/>
      <c r="Y182" s="243"/>
      <c r="Z182" s="223" t="str">
        <f>IF(AND($Z180&gt;=5,$Z180&lt;=10),"BAJA",IF(AND($Z180&gt;=15,$Z180&lt;=25),"MODERADA",IF(AND($Z180&gt;=30,$Z180&lt;=50),"ALTA",IF(AND($Z180&gt;=60,$Z180&lt;=100),"EXTREMA",""))))</f>
        <v>BAJA</v>
      </c>
      <c r="AA182" s="315"/>
      <c r="AB182" s="909"/>
      <c r="AC182" s="315"/>
      <c r="AD182" s="315"/>
      <c r="AE182" s="575"/>
      <c r="AF182" s="909"/>
      <c r="AG182" s="529"/>
      <c r="AH182" s="530"/>
    </row>
    <row r="183" spans="1:34" ht="39.75" customHeight="1" x14ac:dyDescent="0.25">
      <c r="A183" s="895"/>
      <c r="B183" s="896"/>
      <c r="C183" s="522"/>
      <c r="D183" s="891"/>
      <c r="E183" s="898"/>
      <c r="F183" s="257"/>
      <c r="G183" s="259"/>
      <c r="H183" s="261"/>
      <c r="I183" s="263"/>
      <c r="J183" s="748"/>
      <c r="K183" s="908"/>
      <c r="L183" s="26" t="s">
        <v>4</v>
      </c>
      <c r="M183" s="3" t="s">
        <v>11</v>
      </c>
      <c r="N183" s="2">
        <f>IF(M183="SÍ",10,"0")</f>
        <v>10</v>
      </c>
      <c r="O183" s="263"/>
      <c r="P183" s="269"/>
      <c r="Q183" s="269"/>
      <c r="R183" s="272"/>
      <c r="S183" s="269"/>
      <c r="T183" s="272"/>
      <c r="U183" s="275"/>
      <c r="V183" s="235"/>
      <c r="W183" s="238"/>
      <c r="X183" s="241"/>
      <c r="Y183" s="243"/>
      <c r="Z183" s="223"/>
      <c r="AA183" s="315"/>
      <c r="AB183" s="909"/>
      <c r="AC183" s="315"/>
      <c r="AD183" s="315"/>
      <c r="AE183" s="575"/>
      <c r="AF183" s="909"/>
      <c r="AG183" s="529"/>
      <c r="AH183" s="530"/>
    </row>
    <row r="184" spans="1:34" ht="39.75" customHeight="1" x14ac:dyDescent="0.25">
      <c r="A184" s="895"/>
      <c r="B184" s="896"/>
      <c r="C184" s="522"/>
      <c r="D184" s="891"/>
      <c r="E184" s="898"/>
      <c r="F184" s="257"/>
      <c r="G184" s="259"/>
      <c r="H184" s="261"/>
      <c r="I184" s="263"/>
      <c r="J184" s="748"/>
      <c r="K184" s="908"/>
      <c r="L184" s="25" t="s">
        <v>32</v>
      </c>
      <c r="M184" s="3" t="s">
        <v>11</v>
      </c>
      <c r="N184" s="2">
        <f>IF(M184="SÍ",15,"0")</f>
        <v>15</v>
      </c>
      <c r="O184" s="263"/>
      <c r="P184" s="269"/>
      <c r="Q184" s="269"/>
      <c r="R184" s="272"/>
      <c r="S184" s="269"/>
      <c r="T184" s="272"/>
      <c r="U184" s="275"/>
      <c r="V184" s="235"/>
      <c r="W184" s="238"/>
      <c r="X184" s="241"/>
      <c r="Y184" s="243"/>
      <c r="Z184" s="223"/>
      <c r="AA184" s="315"/>
      <c r="AB184" s="909"/>
      <c r="AC184" s="315"/>
      <c r="AD184" s="315"/>
      <c r="AE184" s="575"/>
      <c r="AF184" s="909"/>
      <c r="AG184" s="529"/>
      <c r="AH184" s="530"/>
    </row>
    <row r="185" spans="1:34" ht="39.75" customHeight="1" x14ac:dyDescent="0.25">
      <c r="A185" s="895"/>
      <c r="B185" s="896"/>
      <c r="C185" s="522"/>
      <c r="D185" s="891"/>
      <c r="E185" s="898"/>
      <c r="F185" s="257"/>
      <c r="G185" s="259"/>
      <c r="H185" s="261"/>
      <c r="I185" s="263"/>
      <c r="J185" s="748"/>
      <c r="K185" s="908"/>
      <c r="L185" s="25" t="s">
        <v>5</v>
      </c>
      <c r="M185" s="3" t="s">
        <v>11</v>
      </c>
      <c r="N185" s="2">
        <f>IF(M185="SÍ",10,"0")</f>
        <v>10</v>
      </c>
      <c r="O185" s="263"/>
      <c r="P185" s="269"/>
      <c r="Q185" s="269"/>
      <c r="R185" s="272"/>
      <c r="S185" s="269"/>
      <c r="T185" s="272"/>
      <c r="U185" s="275"/>
      <c r="V185" s="235"/>
      <c r="W185" s="238"/>
      <c r="X185" s="241"/>
      <c r="Y185" s="243"/>
      <c r="Z185" s="223"/>
      <c r="AA185" s="315"/>
      <c r="AB185" s="909"/>
      <c r="AC185" s="315"/>
      <c r="AD185" s="315"/>
      <c r="AE185" s="575"/>
      <c r="AF185" s="909"/>
      <c r="AG185" s="529"/>
      <c r="AH185" s="530"/>
    </row>
    <row r="186" spans="1:34" ht="39.75" customHeight="1" x14ac:dyDescent="0.25">
      <c r="A186" s="895"/>
      <c r="B186" s="900"/>
      <c r="C186" s="523"/>
      <c r="D186" s="902"/>
      <c r="E186" s="903"/>
      <c r="F186" s="284"/>
      <c r="G186" s="347"/>
      <c r="H186" s="287"/>
      <c r="I186" s="263"/>
      <c r="J186" s="730"/>
      <c r="K186" s="908"/>
      <c r="L186" s="27" t="s">
        <v>31</v>
      </c>
      <c r="M186" s="3" t="s">
        <v>11</v>
      </c>
      <c r="N186" s="2">
        <f>IF(M186="SÍ",30,"0")</f>
        <v>30</v>
      </c>
      <c r="O186" s="263"/>
      <c r="P186" s="269"/>
      <c r="Q186" s="269"/>
      <c r="R186" s="272"/>
      <c r="S186" s="269"/>
      <c r="T186" s="272"/>
      <c r="U186" s="275"/>
      <c r="V186" s="277"/>
      <c r="W186" s="318"/>
      <c r="X186" s="281"/>
      <c r="Y186" s="243"/>
      <c r="Z186" s="223"/>
      <c r="AA186" s="315"/>
      <c r="AB186" s="909"/>
      <c r="AC186" s="315"/>
      <c r="AD186" s="315"/>
      <c r="AE186" s="575"/>
      <c r="AF186" s="909"/>
      <c r="AG186" s="529"/>
      <c r="AH186" s="530"/>
    </row>
    <row r="187" spans="1:34" ht="39.75" customHeight="1" x14ac:dyDescent="0.25">
      <c r="A187" s="895"/>
      <c r="B187" s="890" t="s">
        <v>409</v>
      </c>
      <c r="C187" s="910" t="s">
        <v>410</v>
      </c>
      <c r="D187" s="911" t="s">
        <v>411</v>
      </c>
      <c r="E187" s="912" t="s">
        <v>412</v>
      </c>
      <c r="F187" s="257" t="s">
        <v>16</v>
      </c>
      <c r="G187" s="259" t="str">
        <f>IF(F187="(1) RARA VEZ","1", IF(F187="(2) IMPROBABLE","2",IF(F187="(3) POSIBLE","3",IF(F187="(4) PROBABLE","4",IF(F187="(5) CASI SEGURO","5","")))))</f>
        <v>4</v>
      </c>
      <c r="H187" s="261" t="s">
        <v>18</v>
      </c>
      <c r="I187" s="263" t="str">
        <f>IF(H187="(5) MODERADO","5", IF(H187="(10) MAYOR","10",IF(H187="(20) CATASTROFICO","20","")))</f>
        <v>5</v>
      </c>
      <c r="J187" s="282">
        <f>+G187*I187</f>
        <v>20</v>
      </c>
      <c r="K187" s="906" t="s">
        <v>413</v>
      </c>
      <c r="L187" s="24" t="s">
        <v>6</v>
      </c>
      <c r="M187" s="3" t="s">
        <v>11</v>
      </c>
      <c r="N187" s="124">
        <f>IF(M187="SÍ",15,"0")</f>
        <v>15</v>
      </c>
      <c r="O187" s="267">
        <f>SUM(N187:N193)</f>
        <v>85</v>
      </c>
      <c r="P187" s="268">
        <f>IF(AND($O187&gt;=0,$O187&lt;=50),0,IF(AND($O187&gt;50,$O187&lt;=75),1,IF(AND($O187&gt;75,$O187&lt;=100),2,"")))</f>
        <v>2</v>
      </c>
      <c r="Q187" s="268">
        <f>$G187-$P187</f>
        <v>2</v>
      </c>
      <c r="R187" s="271">
        <f>IF($Q187&lt;=0,1,$Q187)</f>
        <v>2</v>
      </c>
      <c r="S187" s="268">
        <f>$I187-$P187</f>
        <v>3</v>
      </c>
      <c r="T187" s="271" t="str">
        <f>IF($S187=19,10,IF($S187=18,5,IF($S187=9,5,IF($S187=8,5,I187))))</f>
        <v>5</v>
      </c>
      <c r="U187" s="274" t="s">
        <v>8</v>
      </c>
      <c r="V187" s="234" t="str">
        <f>IF(AND($U187="PROBABILIDAD",$R187=1),$XET$6,IF(AND($U187="PROBABILIDAD",$R187=2),$XET$5,IF(AND($U187="PROBABILIDAD",$R187=3),$XET$4,IF(AND($U187="PROBABILIDAD",$R187=4),$XET$3,IF(AND($U187="PROBABILIDAD",$R187=5),$XET$2,$F187)))))</f>
        <v>(2) IMPROBABLE</v>
      </c>
      <c r="W187" s="238">
        <f>IF($U187="PROBABILIDAD",$R187,$G187)</f>
        <v>2</v>
      </c>
      <c r="X187" s="240" t="str">
        <f>IF(AND($U187="IMPACTO",$S187=18),$XET$9,IF(AND($U187="IMPACTO",$S187=19),$XEU$9,IF(AND($U187="IMPACTO",$S187=20),$XEV$9,IF(AND($U187="IMPACTO",$S187&lt;10),$XET$9,$H187))))</f>
        <v>(5) MODERADO</v>
      </c>
      <c r="Y187" s="243" t="str">
        <f>IF($U187="IMPACTO",$T187,$I187)</f>
        <v>5</v>
      </c>
      <c r="Z187" s="245">
        <f>+W187*Y187</f>
        <v>10</v>
      </c>
      <c r="AA187" s="314" t="s">
        <v>414</v>
      </c>
      <c r="AB187" s="906" t="s">
        <v>404</v>
      </c>
      <c r="AC187" s="314" t="s">
        <v>415</v>
      </c>
      <c r="AD187" s="913" t="s">
        <v>416</v>
      </c>
      <c r="AE187" s="574">
        <v>43585</v>
      </c>
      <c r="AF187" s="314" t="s">
        <v>417</v>
      </c>
      <c r="AG187" s="484" t="s">
        <v>418</v>
      </c>
      <c r="AH187" s="907" t="s">
        <v>419</v>
      </c>
    </row>
    <row r="188" spans="1:34" ht="39.75" customHeight="1" x14ac:dyDescent="0.25">
      <c r="A188" s="895"/>
      <c r="B188" s="896"/>
      <c r="C188" s="914"/>
      <c r="D188" s="915"/>
      <c r="E188" s="916"/>
      <c r="F188" s="257"/>
      <c r="G188" s="259"/>
      <c r="H188" s="261"/>
      <c r="I188" s="263"/>
      <c r="J188" s="282"/>
      <c r="K188" s="917"/>
      <c r="L188" s="25" t="s">
        <v>7</v>
      </c>
      <c r="M188" s="3" t="s">
        <v>11</v>
      </c>
      <c r="N188" s="2">
        <f>IF(M188="SÍ",5,"0")</f>
        <v>5</v>
      </c>
      <c r="O188" s="263"/>
      <c r="P188" s="269"/>
      <c r="Q188" s="269"/>
      <c r="R188" s="272"/>
      <c r="S188" s="269"/>
      <c r="T188" s="272"/>
      <c r="U188" s="275"/>
      <c r="V188" s="235"/>
      <c r="W188" s="238"/>
      <c r="X188" s="241"/>
      <c r="Y188" s="243"/>
      <c r="Z188" s="246"/>
      <c r="AA188" s="315"/>
      <c r="AB188" s="909"/>
      <c r="AC188" s="315"/>
      <c r="AD188" s="918"/>
      <c r="AE188" s="575"/>
      <c r="AF188" s="315"/>
      <c r="AG188" s="530"/>
      <c r="AH188" s="527"/>
    </row>
    <row r="189" spans="1:34" ht="39.75" customHeight="1" x14ac:dyDescent="0.25">
      <c r="A189" s="895"/>
      <c r="B189" s="896"/>
      <c r="C189" s="914"/>
      <c r="D189" s="915"/>
      <c r="E189" s="916"/>
      <c r="F189" s="257"/>
      <c r="G189" s="259"/>
      <c r="H189" s="261"/>
      <c r="I189" s="263"/>
      <c r="J189" s="221" t="str">
        <f>IF(AND(J187&gt;=5,J187&lt;=10),"BAJA",IF(AND(J187&gt;=15,J187&lt;=25),"MODERADA",IF(AND(J187&gt;=30,J187&lt;=50),"ALTA",IF(AND(J187&gt;=60,J187&lt;=100),"EXTREMA",""))))</f>
        <v>MODERADA</v>
      </c>
      <c r="K189" s="917"/>
      <c r="L189" s="26" t="s">
        <v>3</v>
      </c>
      <c r="M189" s="3" t="s">
        <v>12</v>
      </c>
      <c r="N189" s="2" t="str">
        <f>IF(M189="SÍ",15,"0")</f>
        <v>0</v>
      </c>
      <c r="O189" s="263"/>
      <c r="P189" s="269"/>
      <c r="Q189" s="269"/>
      <c r="R189" s="272"/>
      <c r="S189" s="269"/>
      <c r="T189" s="272"/>
      <c r="U189" s="275"/>
      <c r="V189" s="235"/>
      <c r="W189" s="238"/>
      <c r="X189" s="241"/>
      <c r="Y189" s="243"/>
      <c r="Z189" s="223" t="str">
        <f>IF(AND($Z187&gt;=5,$Z187&lt;=10),"BAJA",IF(AND($Z187&gt;=15,$Z187&lt;=25),"MODERADA",IF(AND($Z187&gt;=30,$Z187&lt;=50),"ALTA",IF(AND($Z187&gt;=60,$Z187&lt;=100),"EXTREMA",""))))</f>
        <v>BAJA</v>
      </c>
      <c r="AA189" s="315"/>
      <c r="AB189" s="909"/>
      <c r="AC189" s="315"/>
      <c r="AD189" s="918"/>
      <c r="AE189" s="575"/>
      <c r="AF189" s="315"/>
      <c r="AG189" s="530"/>
      <c r="AH189" s="527"/>
    </row>
    <row r="190" spans="1:34" ht="39.75" customHeight="1" x14ac:dyDescent="0.25">
      <c r="A190" s="895"/>
      <c r="B190" s="896"/>
      <c r="C190" s="914"/>
      <c r="D190" s="915"/>
      <c r="E190" s="916"/>
      <c r="F190" s="257"/>
      <c r="G190" s="259"/>
      <c r="H190" s="261"/>
      <c r="I190" s="263"/>
      <c r="J190" s="221"/>
      <c r="K190" s="917"/>
      <c r="L190" s="26" t="s">
        <v>4</v>
      </c>
      <c r="M190" s="3" t="s">
        <v>11</v>
      </c>
      <c r="N190" s="2">
        <f>IF(M190="SÍ",10,"0")</f>
        <v>10</v>
      </c>
      <c r="O190" s="263"/>
      <c r="P190" s="269"/>
      <c r="Q190" s="269"/>
      <c r="R190" s="272"/>
      <c r="S190" s="269"/>
      <c r="T190" s="272"/>
      <c r="U190" s="275"/>
      <c r="V190" s="235"/>
      <c r="W190" s="238"/>
      <c r="X190" s="241"/>
      <c r="Y190" s="243"/>
      <c r="Z190" s="223"/>
      <c r="AA190" s="315"/>
      <c r="AB190" s="909"/>
      <c r="AC190" s="315"/>
      <c r="AD190" s="918"/>
      <c r="AE190" s="575"/>
      <c r="AF190" s="315"/>
      <c r="AG190" s="530"/>
      <c r="AH190" s="527"/>
    </row>
    <row r="191" spans="1:34" ht="39.75" customHeight="1" x14ac:dyDescent="0.25">
      <c r="A191" s="895"/>
      <c r="B191" s="896"/>
      <c r="C191" s="914"/>
      <c r="D191" s="915"/>
      <c r="E191" s="916"/>
      <c r="F191" s="257"/>
      <c r="G191" s="259"/>
      <c r="H191" s="261"/>
      <c r="I191" s="263"/>
      <c r="J191" s="221"/>
      <c r="K191" s="917"/>
      <c r="L191" s="25" t="s">
        <v>32</v>
      </c>
      <c r="M191" s="3" t="s">
        <v>11</v>
      </c>
      <c r="N191" s="2">
        <f>IF(M191="SÍ",15,"0")</f>
        <v>15</v>
      </c>
      <c r="O191" s="263"/>
      <c r="P191" s="269"/>
      <c r="Q191" s="269"/>
      <c r="R191" s="272"/>
      <c r="S191" s="269"/>
      <c r="T191" s="272"/>
      <c r="U191" s="275"/>
      <c r="V191" s="235"/>
      <c r="W191" s="238"/>
      <c r="X191" s="241"/>
      <c r="Y191" s="243"/>
      <c r="Z191" s="223"/>
      <c r="AA191" s="315"/>
      <c r="AB191" s="909"/>
      <c r="AC191" s="315"/>
      <c r="AD191" s="918"/>
      <c r="AE191" s="575"/>
      <c r="AF191" s="315"/>
      <c r="AG191" s="530"/>
      <c r="AH191" s="527"/>
    </row>
    <row r="192" spans="1:34" ht="39.75" customHeight="1" x14ac:dyDescent="0.25">
      <c r="A192" s="895"/>
      <c r="B192" s="896"/>
      <c r="C192" s="914"/>
      <c r="D192" s="915"/>
      <c r="E192" s="916"/>
      <c r="F192" s="257"/>
      <c r="G192" s="259"/>
      <c r="H192" s="261"/>
      <c r="I192" s="263"/>
      <c r="J192" s="221"/>
      <c r="K192" s="917"/>
      <c r="L192" s="25" t="s">
        <v>5</v>
      </c>
      <c r="M192" s="3" t="s">
        <v>11</v>
      </c>
      <c r="N192" s="2">
        <f>IF(M192="SÍ",10,"0")</f>
        <v>10</v>
      </c>
      <c r="O192" s="263"/>
      <c r="P192" s="269"/>
      <c r="Q192" s="269"/>
      <c r="R192" s="272"/>
      <c r="S192" s="269"/>
      <c r="T192" s="272"/>
      <c r="U192" s="275"/>
      <c r="V192" s="235"/>
      <c r="W192" s="238"/>
      <c r="X192" s="241"/>
      <c r="Y192" s="243"/>
      <c r="Z192" s="223"/>
      <c r="AA192" s="315"/>
      <c r="AB192" s="909"/>
      <c r="AC192" s="315"/>
      <c r="AD192" s="918"/>
      <c r="AE192" s="575"/>
      <c r="AF192" s="315"/>
      <c r="AG192" s="530"/>
      <c r="AH192" s="527"/>
    </row>
    <row r="193" spans="1:34" ht="39.75" customHeight="1" x14ac:dyDescent="0.25">
      <c r="A193" s="895"/>
      <c r="B193" s="900"/>
      <c r="C193" s="919"/>
      <c r="D193" s="920"/>
      <c r="E193" s="921"/>
      <c r="F193" s="284"/>
      <c r="G193" s="347"/>
      <c r="H193" s="287"/>
      <c r="I193" s="263"/>
      <c r="J193" s="250"/>
      <c r="K193" s="917"/>
      <c r="L193" s="27" t="s">
        <v>31</v>
      </c>
      <c r="M193" s="922" t="s">
        <v>11</v>
      </c>
      <c r="N193" s="2">
        <f>IF(M193="SÍ",30,"0")</f>
        <v>30</v>
      </c>
      <c r="O193" s="263"/>
      <c r="P193" s="269"/>
      <c r="Q193" s="269"/>
      <c r="R193" s="272"/>
      <c r="S193" s="269"/>
      <c r="T193" s="272"/>
      <c r="U193" s="275"/>
      <c r="V193" s="277"/>
      <c r="W193" s="238"/>
      <c r="X193" s="281"/>
      <c r="Y193" s="243"/>
      <c r="Z193" s="223"/>
      <c r="AA193" s="315"/>
      <c r="AB193" s="909"/>
      <c r="AC193" s="315"/>
      <c r="AD193" s="918"/>
      <c r="AE193" s="575"/>
      <c r="AF193" s="315"/>
      <c r="AG193" s="531"/>
      <c r="AH193" s="527"/>
    </row>
    <row r="194" spans="1:34" ht="39.75" customHeight="1" x14ac:dyDescent="0.25">
      <c r="A194" s="895"/>
      <c r="B194" s="890" t="s">
        <v>409</v>
      </c>
      <c r="C194" s="910" t="s">
        <v>420</v>
      </c>
      <c r="D194" s="911" t="s">
        <v>421</v>
      </c>
      <c r="E194" s="912" t="s">
        <v>422</v>
      </c>
      <c r="F194" s="257" t="s">
        <v>15</v>
      </c>
      <c r="G194" s="259" t="str">
        <f>IF(F194="(1) RARA VEZ","1", IF(F194="(2) IMPROBABLE","2",IF(F194="(3) POSIBLE","3",IF(F194="(4) PROBABLE","4",IF(F194="(5) CASI SEGURO","5","")))))</f>
        <v>3</v>
      </c>
      <c r="H194" s="261" t="s">
        <v>18</v>
      </c>
      <c r="I194" s="263" t="str">
        <f>IF(H194="(5) MODERADO","5", IF(H194="(10) MAYOR","10",IF(H194="(20) CATASTROFICO","20","")))</f>
        <v>5</v>
      </c>
      <c r="J194" s="282">
        <f>+G194*I194</f>
        <v>15</v>
      </c>
      <c r="K194" s="488" t="s">
        <v>423</v>
      </c>
      <c r="L194" s="24" t="s">
        <v>6</v>
      </c>
      <c r="M194" s="3" t="s">
        <v>11</v>
      </c>
      <c r="N194" s="124">
        <f>IF(M194="SÍ",15,"0")</f>
        <v>15</v>
      </c>
      <c r="O194" s="267">
        <f>SUM(N194:N200)</f>
        <v>85</v>
      </c>
      <c r="P194" s="268">
        <f>IF(AND($O194&gt;=0,$O194&lt;=50),0,IF(AND($O194&gt;50,$O194&lt;=75),1,IF(AND($O194&gt;75,$O194&lt;=100),2,"")))</f>
        <v>2</v>
      </c>
      <c r="Q194" s="268">
        <f>$G194-$P194</f>
        <v>1</v>
      </c>
      <c r="R194" s="271">
        <f>IF($Q194&lt;=0,1,$Q194)</f>
        <v>1</v>
      </c>
      <c r="S194" s="268">
        <f>$I194-$P194</f>
        <v>3</v>
      </c>
      <c r="T194" s="271" t="str">
        <f>IF($S194=19,10,IF($S194=18,5,IF($S194=9,5,IF($S194=8,5,I194))))</f>
        <v>5</v>
      </c>
      <c r="U194" s="274" t="s">
        <v>8</v>
      </c>
      <c r="V194" s="235" t="str">
        <f>IF(AND($U194="PROBABILIDAD",$R194=1),$XET$6,IF(AND($U194="PROBABILIDAD",$R194=2),$XET$5,IF(AND($U194="PROBABILIDAD",$R194=3),$XET$4,IF(AND($U194="PROBABILIDAD",$R194=4),$XET$3,IF(AND($U194="PROBABILIDAD",$R194=5),$XET$2,$F194)))))</f>
        <v>(1) RARA VEZ</v>
      </c>
      <c r="W194" s="238">
        <f>IF($U194="PROBABILIDAD",$R194,$G194)</f>
        <v>1</v>
      </c>
      <c r="X194" s="241" t="str">
        <f>IF(AND($U194="IMPACTO",$S194=18),$XET$9,IF(AND($U194="IMPACTO",$S194=19),$XEU$9,IF(AND($U194="IMPACTO",$S194=20),$XEV$9,IF(AND($U194="IMPACTO",$S194&lt;10),$XET$9,$H194))))</f>
        <v>(5) MODERADO</v>
      </c>
      <c r="Y194" s="243" t="str">
        <f>IF($U194="IMPACTO",$T194,$I194)</f>
        <v>5</v>
      </c>
      <c r="Z194" s="245">
        <f>+W194*Y194</f>
        <v>5</v>
      </c>
      <c r="AA194" s="314" t="s">
        <v>414</v>
      </c>
      <c r="AB194" s="906" t="s">
        <v>404</v>
      </c>
      <c r="AC194" s="314" t="s">
        <v>415</v>
      </c>
      <c r="AD194" s="913" t="s">
        <v>416</v>
      </c>
      <c r="AE194" s="574">
        <v>43585</v>
      </c>
      <c r="AF194" s="314" t="s">
        <v>417</v>
      </c>
      <c r="AG194" s="484" t="s">
        <v>418</v>
      </c>
      <c r="AH194" s="907" t="s">
        <v>419</v>
      </c>
    </row>
    <row r="195" spans="1:34" ht="39.75" customHeight="1" x14ac:dyDescent="0.25">
      <c r="A195" s="895"/>
      <c r="B195" s="896"/>
      <c r="C195" s="914"/>
      <c r="D195" s="915"/>
      <c r="E195" s="916"/>
      <c r="F195" s="257"/>
      <c r="G195" s="259"/>
      <c r="H195" s="261"/>
      <c r="I195" s="263"/>
      <c r="J195" s="282"/>
      <c r="K195" s="923"/>
      <c r="L195" s="25" t="s">
        <v>7</v>
      </c>
      <c r="M195" s="3" t="s">
        <v>11</v>
      </c>
      <c r="N195" s="2">
        <f>IF(M195="SÍ",5,"0")</f>
        <v>5</v>
      </c>
      <c r="O195" s="263"/>
      <c r="P195" s="269"/>
      <c r="Q195" s="269"/>
      <c r="R195" s="272"/>
      <c r="S195" s="269"/>
      <c r="T195" s="272"/>
      <c r="U195" s="275"/>
      <c r="V195" s="235"/>
      <c r="W195" s="238"/>
      <c r="X195" s="241"/>
      <c r="Y195" s="243"/>
      <c r="Z195" s="246"/>
      <c r="AA195" s="315"/>
      <c r="AB195" s="909"/>
      <c r="AC195" s="315"/>
      <c r="AD195" s="918"/>
      <c r="AE195" s="575"/>
      <c r="AF195" s="315"/>
      <c r="AG195" s="530"/>
      <c r="AH195" s="527"/>
    </row>
    <row r="196" spans="1:34" ht="39.75" customHeight="1" x14ac:dyDescent="0.25">
      <c r="A196" s="895"/>
      <c r="B196" s="896"/>
      <c r="C196" s="914"/>
      <c r="D196" s="915"/>
      <c r="E196" s="916"/>
      <c r="F196" s="257"/>
      <c r="G196" s="259"/>
      <c r="H196" s="261"/>
      <c r="I196" s="263"/>
      <c r="J196" s="221" t="str">
        <f>IF(AND(J194&gt;=5,J194&lt;=10),"BAJA",IF(AND(J194&gt;=15,J194&lt;=25),"MODERADA",IF(AND(J194&gt;=30,J194&lt;=50),"ALTA",IF(AND(J194&gt;=60,J194&lt;=100),"EXTREMA",""))))</f>
        <v>MODERADA</v>
      </c>
      <c r="K196" s="923"/>
      <c r="L196" s="26" t="s">
        <v>3</v>
      </c>
      <c r="M196" s="3" t="s">
        <v>12</v>
      </c>
      <c r="N196" s="2" t="str">
        <f>IF(M196="SÍ",15,"0")</f>
        <v>0</v>
      </c>
      <c r="O196" s="263"/>
      <c r="P196" s="269"/>
      <c r="Q196" s="269"/>
      <c r="R196" s="272"/>
      <c r="S196" s="269"/>
      <c r="T196" s="272"/>
      <c r="U196" s="275"/>
      <c r="V196" s="235"/>
      <c r="W196" s="238"/>
      <c r="X196" s="241"/>
      <c r="Y196" s="243"/>
      <c r="Z196" s="223" t="str">
        <f>IF(AND($Z194&gt;=5,$Z194&lt;=10),"BAJA",IF(AND($Z194&gt;=15,$Z194&lt;=25),"MODERADA",IF(AND($Z194&gt;=30,$Z194&lt;=50),"ALTA",IF(AND($Z194&gt;=60,$Z194&lt;=100),"EXTREMA",""))))</f>
        <v>BAJA</v>
      </c>
      <c r="AA196" s="315"/>
      <c r="AB196" s="909"/>
      <c r="AC196" s="315"/>
      <c r="AD196" s="918"/>
      <c r="AE196" s="575"/>
      <c r="AF196" s="315"/>
      <c r="AG196" s="530"/>
      <c r="AH196" s="527"/>
    </row>
    <row r="197" spans="1:34" ht="39.75" customHeight="1" x14ac:dyDescent="0.25">
      <c r="A197" s="895"/>
      <c r="B197" s="896"/>
      <c r="C197" s="914"/>
      <c r="D197" s="915"/>
      <c r="E197" s="916"/>
      <c r="F197" s="257"/>
      <c r="G197" s="259"/>
      <c r="H197" s="261"/>
      <c r="I197" s="263"/>
      <c r="J197" s="221"/>
      <c r="K197" s="923"/>
      <c r="L197" s="26" t="s">
        <v>4</v>
      </c>
      <c r="M197" s="3" t="s">
        <v>11</v>
      </c>
      <c r="N197" s="2">
        <f>IF(M197="SÍ",10,"0")</f>
        <v>10</v>
      </c>
      <c r="O197" s="263"/>
      <c r="P197" s="269"/>
      <c r="Q197" s="269"/>
      <c r="R197" s="272"/>
      <c r="S197" s="269"/>
      <c r="T197" s="272"/>
      <c r="U197" s="275"/>
      <c r="V197" s="235"/>
      <c r="W197" s="238"/>
      <c r="X197" s="241"/>
      <c r="Y197" s="243"/>
      <c r="Z197" s="223"/>
      <c r="AA197" s="315"/>
      <c r="AB197" s="909"/>
      <c r="AC197" s="315"/>
      <c r="AD197" s="918"/>
      <c r="AE197" s="575"/>
      <c r="AF197" s="315"/>
      <c r="AG197" s="530"/>
      <c r="AH197" s="527"/>
    </row>
    <row r="198" spans="1:34" ht="39.75" customHeight="1" x14ac:dyDescent="0.25">
      <c r="A198" s="895"/>
      <c r="B198" s="896"/>
      <c r="C198" s="914"/>
      <c r="D198" s="915"/>
      <c r="E198" s="916"/>
      <c r="F198" s="257"/>
      <c r="G198" s="259"/>
      <c r="H198" s="261"/>
      <c r="I198" s="263"/>
      <c r="J198" s="221"/>
      <c r="K198" s="923"/>
      <c r="L198" s="25" t="s">
        <v>32</v>
      </c>
      <c r="M198" s="3" t="s">
        <v>11</v>
      </c>
      <c r="N198" s="2">
        <f>IF(M198="SÍ",15,"0")</f>
        <v>15</v>
      </c>
      <c r="O198" s="263"/>
      <c r="P198" s="269"/>
      <c r="Q198" s="269"/>
      <c r="R198" s="272"/>
      <c r="S198" s="269"/>
      <c r="T198" s="272"/>
      <c r="U198" s="275"/>
      <c r="V198" s="235"/>
      <c r="W198" s="238"/>
      <c r="X198" s="241"/>
      <c r="Y198" s="243"/>
      <c r="Z198" s="223"/>
      <c r="AA198" s="315"/>
      <c r="AB198" s="909"/>
      <c r="AC198" s="315"/>
      <c r="AD198" s="918"/>
      <c r="AE198" s="575"/>
      <c r="AF198" s="315"/>
      <c r="AG198" s="530"/>
      <c r="AH198" s="527"/>
    </row>
    <row r="199" spans="1:34" ht="39.75" customHeight="1" x14ac:dyDescent="0.25">
      <c r="A199" s="895"/>
      <c r="B199" s="896"/>
      <c r="C199" s="914"/>
      <c r="D199" s="915"/>
      <c r="E199" s="916"/>
      <c r="F199" s="257"/>
      <c r="G199" s="259"/>
      <c r="H199" s="261"/>
      <c r="I199" s="263"/>
      <c r="J199" s="221"/>
      <c r="K199" s="923"/>
      <c r="L199" s="25" t="s">
        <v>5</v>
      </c>
      <c r="M199" s="3" t="s">
        <v>11</v>
      </c>
      <c r="N199" s="2">
        <f>IF(M199="SÍ",10,"0")</f>
        <v>10</v>
      </c>
      <c r="O199" s="263"/>
      <c r="P199" s="269"/>
      <c r="Q199" s="269"/>
      <c r="R199" s="272"/>
      <c r="S199" s="269"/>
      <c r="T199" s="272"/>
      <c r="U199" s="275"/>
      <c r="V199" s="235"/>
      <c r="W199" s="238"/>
      <c r="X199" s="241"/>
      <c r="Y199" s="243"/>
      <c r="Z199" s="223"/>
      <c r="AA199" s="315"/>
      <c r="AB199" s="909"/>
      <c r="AC199" s="315"/>
      <c r="AD199" s="918"/>
      <c r="AE199" s="575"/>
      <c r="AF199" s="315"/>
      <c r="AG199" s="530"/>
      <c r="AH199" s="527"/>
    </row>
    <row r="200" spans="1:34" ht="39.75" customHeight="1" thickBot="1" x14ac:dyDescent="0.3">
      <c r="A200" s="895"/>
      <c r="B200" s="900"/>
      <c r="C200" s="919"/>
      <c r="D200" s="920"/>
      <c r="E200" s="921"/>
      <c r="F200" s="258"/>
      <c r="G200" s="260"/>
      <c r="H200" s="262"/>
      <c r="I200" s="264"/>
      <c r="J200" s="222"/>
      <c r="K200" s="923"/>
      <c r="L200" s="125" t="s">
        <v>31</v>
      </c>
      <c r="M200" s="126" t="s">
        <v>11</v>
      </c>
      <c r="N200" s="127">
        <f>IF(M200="SÍ",30,"0")</f>
        <v>30</v>
      </c>
      <c r="O200" s="264"/>
      <c r="P200" s="270"/>
      <c r="Q200" s="270"/>
      <c r="R200" s="273"/>
      <c r="S200" s="270"/>
      <c r="T200" s="273"/>
      <c r="U200" s="276"/>
      <c r="V200" s="236"/>
      <c r="W200" s="239"/>
      <c r="X200" s="242"/>
      <c r="Y200" s="244"/>
      <c r="Z200" s="224"/>
      <c r="AA200" s="315"/>
      <c r="AB200" s="909"/>
      <c r="AC200" s="315"/>
      <c r="AD200" s="918"/>
      <c r="AE200" s="575"/>
      <c r="AF200" s="315"/>
      <c r="AG200" s="531"/>
      <c r="AH200" s="527"/>
    </row>
    <row r="201" spans="1:34" ht="39.75" customHeight="1" x14ac:dyDescent="0.25">
      <c r="A201" s="895"/>
      <c r="B201" s="890" t="s">
        <v>409</v>
      </c>
      <c r="C201" s="910" t="s">
        <v>424</v>
      </c>
      <c r="D201" s="911" t="s">
        <v>425</v>
      </c>
      <c r="E201" s="912" t="s">
        <v>426</v>
      </c>
      <c r="F201" s="257" t="s">
        <v>17</v>
      </c>
      <c r="G201" s="259" t="str">
        <f>IF(F201="(1) RARA VEZ","1", IF(F201="(2) IMPROBABLE","2",IF(F201="(3) POSIBLE","3",IF(F201="(4) PROBABLE","4",IF(F201="(5) CASI SEGURO","5","")))))</f>
        <v>5</v>
      </c>
      <c r="H201" s="261" t="s">
        <v>18</v>
      </c>
      <c r="I201" s="263" t="str">
        <f>IF(H201="(5) MODERADO","5", IF(H201="(10) MAYOR","10",IF(H201="(20) CATASTROFICO","20","")))</f>
        <v>5</v>
      </c>
      <c r="J201" s="282">
        <f>+G201*I201</f>
        <v>25</v>
      </c>
      <c r="K201" s="902" t="s">
        <v>427</v>
      </c>
      <c r="L201" s="24" t="s">
        <v>6</v>
      </c>
      <c r="M201" s="3" t="s">
        <v>11</v>
      </c>
      <c r="N201" s="124">
        <f>IF(M201="SÍ",15,"0")</f>
        <v>15</v>
      </c>
      <c r="O201" s="267">
        <f>SUM(N201:N207)</f>
        <v>85</v>
      </c>
      <c r="P201" s="268">
        <f>IF(AND($O201&gt;=0,$O201&lt;=50),0,IF(AND($O201&gt;50,$O201&lt;=75),1,IF(AND($O201&gt;75,$O201&lt;=100),2,"")))</f>
        <v>2</v>
      </c>
      <c r="Q201" s="268">
        <f>$G201-$P201</f>
        <v>3</v>
      </c>
      <c r="R201" s="271">
        <f>IF($Q201&lt;=0,1,$Q201)</f>
        <v>3</v>
      </c>
      <c r="S201" s="268">
        <f>$I201-$P201</f>
        <v>3</v>
      </c>
      <c r="T201" s="271" t="str">
        <f>IF($S201=19,10,IF($S201=18,5,IF($S201=9,5,IF($S201=8,5,I201))))</f>
        <v>5</v>
      </c>
      <c r="U201" s="274" t="s">
        <v>8</v>
      </c>
      <c r="V201" s="235" t="str">
        <f>IF(AND($U201="PROBABILIDAD",$R201=1),$XET$6,IF(AND($U201="PROBABILIDAD",$R201=2),$XET$5,IF(AND($U201="PROBABILIDAD",$R201=3),$XET$4,IF(AND($U201="PROBABILIDAD",$R201=4),$XET$3,IF(AND($U201="PROBABILIDAD",$R201=5),$XET$2,$F201)))))</f>
        <v>(3) POSIBLE</v>
      </c>
      <c r="W201" s="238">
        <f>IF($U201="PROBABILIDAD",$R201,$G201)</f>
        <v>3</v>
      </c>
      <c r="X201" s="241" t="str">
        <f>IF(AND($U201="IMPACTO",$S201=18),$XET$9,IF(AND($U201="IMPACTO",$S201=19),$XEU$9,IF(AND($U201="IMPACTO",$S201=20),$XEV$9,IF(AND($U201="IMPACTO",$S201&lt;10),$XET$9,$H201))))</f>
        <v>(5) MODERADO</v>
      </c>
      <c r="Y201" s="243" t="str">
        <f>IF($U201="IMPACTO",$T201,$I201)</f>
        <v>5</v>
      </c>
      <c r="Z201" s="245">
        <f>+W201*Y201</f>
        <v>15</v>
      </c>
      <c r="AA201" s="314" t="s">
        <v>428</v>
      </c>
      <c r="AB201" s="906" t="s">
        <v>404</v>
      </c>
      <c r="AC201" s="314" t="s">
        <v>429</v>
      </c>
      <c r="AD201" s="314" t="s">
        <v>430</v>
      </c>
      <c r="AE201" s="574">
        <v>43585</v>
      </c>
      <c r="AF201" s="314" t="s">
        <v>431</v>
      </c>
      <c r="AG201" s="484" t="s">
        <v>418</v>
      </c>
      <c r="AH201" s="894" t="s">
        <v>432</v>
      </c>
    </row>
    <row r="202" spans="1:34" ht="39.75" customHeight="1" x14ac:dyDescent="0.25">
      <c r="A202" s="895"/>
      <c r="B202" s="896"/>
      <c r="C202" s="914"/>
      <c r="D202" s="915"/>
      <c r="E202" s="916"/>
      <c r="F202" s="257"/>
      <c r="G202" s="259"/>
      <c r="H202" s="261"/>
      <c r="I202" s="263"/>
      <c r="J202" s="282"/>
      <c r="K202" s="924"/>
      <c r="L202" s="25" t="s">
        <v>7</v>
      </c>
      <c r="M202" s="3" t="s">
        <v>11</v>
      </c>
      <c r="N202" s="2">
        <f>IF(M202="SÍ",5,"0")</f>
        <v>5</v>
      </c>
      <c r="O202" s="263"/>
      <c r="P202" s="269"/>
      <c r="Q202" s="269"/>
      <c r="R202" s="272"/>
      <c r="S202" s="269"/>
      <c r="T202" s="272"/>
      <c r="U202" s="275"/>
      <c r="V202" s="235"/>
      <c r="W202" s="238"/>
      <c r="X202" s="241"/>
      <c r="Y202" s="243"/>
      <c r="Z202" s="246"/>
      <c r="AA202" s="315"/>
      <c r="AB202" s="909"/>
      <c r="AC202" s="315"/>
      <c r="AD202" s="315"/>
      <c r="AE202" s="575"/>
      <c r="AF202" s="315"/>
      <c r="AG202" s="530"/>
      <c r="AH202" s="820"/>
    </row>
    <row r="203" spans="1:34" ht="39.75" customHeight="1" x14ac:dyDescent="0.25">
      <c r="A203" s="895"/>
      <c r="B203" s="896"/>
      <c r="C203" s="914"/>
      <c r="D203" s="915"/>
      <c r="E203" s="916"/>
      <c r="F203" s="257"/>
      <c r="G203" s="259"/>
      <c r="H203" s="261"/>
      <c r="I203" s="263"/>
      <c r="J203" s="221" t="str">
        <f>IF(AND(J201&gt;=5,J201&lt;=10),"BAJA",IF(AND(J201&gt;=15,J201&lt;=25),"MODERADA",IF(AND(J201&gt;=30,J201&lt;=50),"ALTA",IF(AND(J201&gt;=60,J201&lt;=100),"EXTREMA",""))))</f>
        <v>MODERADA</v>
      </c>
      <c r="K203" s="924"/>
      <c r="L203" s="26" t="s">
        <v>3</v>
      </c>
      <c r="M203" s="3" t="s">
        <v>12</v>
      </c>
      <c r="N203" s="2" t="str">
        <f>IF(M203="SÍ",15,"0")</f>
        <v>0</v>
      </c>
      <c r="O203" s="263"/>
      <c r="P203" s="269"/>
      <c r="Q203" s="269"/>
      <c r="R203" s="272"/>
      <c r="S203" s="269"/>
      <c r="T203" s="272"/>
      <c r="U203" s="275"/>
      <c r="V203" s="235"/>
      <c r="W203" s="238"/>
      <c r="X203" s="241"/>
      <c r="Y203" s="243"/>
      <c r="Z203" s="223" t="str">
        <f>IF(AND($Z201&gt;=5,$Z201&lt;=10),"BAJA",IF(AND($Z201&gt;=15,$Z201&lt;=25),"MODERADA",IF(AND($Z201&gt;=30,$Z201&lt;=50),"ALTA",IF(AND($Z201&gt;=60,$Z201&lt;=100),"EXTREMA",""))))</f>
        <v>MODERADA</v>
      </c>
      <c r="AA203" s="315"/>
      <c r="AB203" s="909"/>
      <c r="AC203" s="315"/>
      <c r="AD203" s="315"/>
      <c r="AE203" s="575"/>
      <c r="AF203" s="315"/>
      <c r="AG203" s="530"/>
      <c r="AH203" s="820"/>
    </row>
    <row r="204" spans="1:34" ht="39.75" customHeight="1" x14ac:dyDescent="0.25">
      <c r="A204" s="895"/>
      <c r="B204" s="896"/>
      <c r="C204" s="914"/>
      <c r="D204" s="915"/>
      <c r="E204" s="916"/>
      <c r="F204" s="257"/>
      <c r="G204" s="259"/>
      <c r="H204" s="261"/>
      <c r="I204" s="263"/>
      <c r="J204" s="221"/>
      <c r="K204" s="924"/>
      <c r="L204" s="26" t="s">
        <v>4</v>
      </c>
      <c r="M204" s="3" t="s">
        <v>11</v>
      </c>
      <c r="N204" s="2">
        <f>IF(M204="SÍ",10,"0")</f>
        <v>10</v>
      </c>
      <c r="O204" s="263"/>
      <c r="P204" s="269"/>
      <c r="Q204" s="269"/>
      <c r="R204" s="272"/>
      <c r="S204" s="269"/>
      <c r="T204" s="272"/>
      <c r="U204" s="275"/>
      <c r="V204" s="235"/>
      <c r="W204" s="238"/>
      <c r="X204" s="241"/>
      <c r="Y204" s="243"/>
      <c r="Z204" s="223"/>
      <c r="AA204" s="315"/>
      <c r="AB204" s="909"/>
      <c r="AC204" s="315"/>
      <c r="AD204" s="315"/>
      <c r="AE204" s="575"/>
      <c r="AF204" s="315"/>
      <c r="AG204" s="530"/>
      <c r="AH204" s="820"/>
    </row>
    <row r="205" spans="1:34" ht="39.75" customHeight="1" x14ac:dyDescent="0.25">
      <c r="A205" s="895"/>
      <c r="B205" s="896"/>
      <c r="C205" s="914"/>
      <c r="D205" s="915"/>
      <c r="E205" s="916"/>
      <c r="F205" s="257"/>
      <c r="G205" s="259"/>
      <c r="H205" s="261"/>
      <c r="I205" s="263"/>
      <c r="J205" s="221"/>
      <c r="K205" s="924"/>
      <c r="L205" s="25" t="s">
        <v>32</v>
      </c>
      <c r="M205" s="3" t="s">
        <v>11</v>
      </c>
      <c r="N205" s="2">
        <f>IF(M205="SÍ",15,"0")</f>
        <v>15</v>
      </c>
      <c r="O205" s="263"/>
      <c r="P205" s="269"/>
      <c r="Q205" s="269"/>
      <c r="R205" s="272"/>
      <c r="S205" s="269"/>
      <c r="T205" s="272"/>
      <c r="U205" s="275"/>
      <c r="V205" s="235"/>
      <c r="W205" s="238"/>
      <c r="X205" s="241"/>
      <c r="Y205" s="243"/>
      <c r="Z205" s="223"/>
      <c r="AA205" s="315"/>
      <c r="AB205" s="909"/>
      <c r="AC205" s="315"/>
      <c r="AD205" s="315"/>
      <c r="AE205" s="575"/>
      <c r="AF205" s="315"/>
      <c r="AG205" s="530"/>
      <c r="AH205" s="820"/>
    </row>
    <row r="206" spans="1:34" ht="39.75" customHeight="1" x14ac:dyDescent="0.25">
      <c r="A206" s="895"/>
      <c r="B206" s="896"/>
      <c r="C206" s="914"/>
      <c r="D206" s="915"/>
      <c r="E206" s="916"/>
      <c r="F206" s="257"/>
      <c r="G206" s="259"/>
      <c r="H206" s="261"/>
      <c r="I206" s="263"/>
      <c r="J206" s="221"/>
      <c r="K206" s="924"/>
      <c r="L206" s="25" t="s">
        <v>5</v>
      </c>
      <c r="M206" s="3" t="s">
        <v>11</v>
      </c>
      <c r="N206" s="2">
        <f>IF(M206="SÍ",10,"0")</f>
        <v>10</v>
      </c>
      <c r="O206" s="263"/>
      <c r="P206" s="269"/>
      <c r="Q206" s="269"/>
      <c r="R206" s="272"/>
      <c r="S206" s="269"/>
      <c r="T206" s="272"/>
      <c r="U206" s="275"/>
      <c r="V206" s="235"/>
      <c r="W206" s="238"/>
      <c r="X206" s="241"/>
      <c r="Y206" s="243"/>
      <c r="Z206" s="223"/>
      <c r="AA206" s="315"/>
      <c r="AB206" s="909"/>
      <c r="AC206" s="315"/>
      <c r="AD206" s="315"/>
      <c r="AE206" s="575"/>
      <c r="AF206" s="315"/>
      <c r="AG206" s="530"/>
      <c r="AH206" s="820"/>
    </row>
    <row r="207" spans="1:34" ht="39.75" customHeight="1" thickBot="1" x14ac:dyDescent="0.3">
      <c r="A207" s="925"/>
      <c r="B207" s="900"/>
      <c r="C207" s="919"/>
      <c r="D207" s="920"/>
      <c r="E207" s="921"/>
      <c r="F207" s="258"/>
      <c r="G207" s="260"/>
      <c r="H207" s="262"/>
      <c r="I207" s="264"/>
      <c r="J207" s="222"/>
      <c r="K207" s="926"/>
      <c r="L207" s="125" t="s">
        <v>31</v>
      </c>
      <c r="M207" s="126" t="s">
        <v>11</v>
      </c>
      <c r="N207" s="127">
        <f>IF(M207="SÍ",30,"0")</f>
        <v>30</v>
      </c>
      <c r="O207" s="264"/>
      <c r="P207" s="270"/>
      <c r="Q207" s="270"/>
      <c r="R207" s="273"/>
      <c r="S207" s="270"/>
      <c r="T207" s="273"/>
      <c r="U207" s="276"/>
      <c r="V207" s="236"/>
      <c r="W207" s="239"/>
      <c r="X207" s="242"/>
      <c r="Y207" s="244"/>
      <c r="Z207" s="224"/>
      <c r="AA207" s="315"/>
      <c r="AB207" s="909"/>
      <c r="AC207" s="315"/>
      <c r="AD207" s="315"/>
      <c r="AE207" s="575"/>
      <c r="AF207" s="315"/>
      <c r="AG207" s="531"/>
      <c r="AH207" s="927"/>
    </row>
    <row r="208" spans="1:34" ht="21" customHeight="1" x14ac:dyDescent="0.25">
      <c r="A208" s="492" t="s">
        <v>55</v>
      </c>
      <c r="B208" s="492"/>
      <c r="C208" s="492"/>
      <c r="D208" s="492"/>
      <c r="E208" s="492"/>
      <c r="F208" s="492"/>
      <c r="G208" s="492"/>
      <c r="H208" s="492"/>
      <c r="I208" s="492"/>
      <c r="J208" s="492"/>
      <c r="K208" s="492"/>
      <c r="L208" s="492"/>
      <c r="M208" s="492"/>
      <c r="N208" s="492"/>
      <c r="O208" s="492"/>
      <c r="P208" s="492"/>
      <c r="Q208" s="492"/>
      <c r="R208" s="492"/>
      <c r="S208" s="492"/>
      <c r="T208" s="492"/>
      <c r="U208" s="492"/>
      <c r="V208" s="492"/>
      <c r="W208" s="492"/>
      <c r="X208" s="492"/>
      <c r="Y208" s="492"/>
      <c r="Z208" s="492"/>
      <c r="AA208" s="492"/>
      <c r="AB208" s="492"/>
      <c r="AC208" s="492"/>
      <c r="AD208" s="492"/>
      <c r="AE208" s="492"/>
      <c r="AF208" s="492"/>
      <c r="AG208" s="492"/>
      <c r="AH208" s="492"/>
    </row>
    <row r="209" spans="1:34" ht="21.75" customHeight="1" x14ac:dyDescent="0.25">
      <c r="A209" s="302" t="s">
        <v>30</v>
      </c>
      <c r="B209" s="302"/>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c r="AA209" s="303"/>
      <c r="AB209" s="303"/>
      <c r="AC209" s="303"/>
      <c r="AD209" s="303"/>
      <c r="AE209" s="303"/>
      <c r="AF209" s="303"/>
      <c r="AG209" s="303"/>
      <c r="AH209" s="303"/>
    </row>
    <row r="210" spans="1:34" ht="27.75" customHeight="1" x14ac:dyDescent="0.25">
      <c r="A210" s="308" t="s">
        <v>75</v>
      </c>
      <c r="B210" s="309"/>
      <c r="C210" s="309"/>
      <c r="D210" s="309"/>
      <c r="E210" s="309"/>
      <c r="F210" s="309"/>
      <c r="G210" s="309"/>
      <c r="H210" s="309"/>
      <c r="I210" s="309"/>
      <c r="J210" s="309"/>
      <c r="K210" s="309"/>
      <c r="L210" s="309"/>
      <c r="M210" s="309"/>
      <c r="N210" s="309"/>
      <c r="O210" s="309"/>
      <c r="P210" s="309"/>
      <c r="Q210" s="309"/>
      <c r="R210" s="309"/>
      <c r="S210" s="309"/>
      <c r="T210" s="309"/>
      <c r="U210" s="309"/>
      <c r="V210" s="309"/>
      <c r="W210" s="309"/>
      <c r="X210" s="309"/>
      <c r="Y210" s="309"/>
      <c r="Z210" s="309"/>
      <c r="AA210" s="309"/>
      <c r="AB210" s="310"/>
      <c r="AC210" s="304" t="s">
        <v>49</v>
      </c>
      <c r="AD210" s="304"/>
      <c r="AE210" s="304"/>
      <c r="AF210" s="304" t="s">
        <v>26</v>
      </c>
      <c r="AG210" s="304"/>
      <c r="AH210" s="304"/>
    </row>
    <row r="211" spans="1:34" s="5" customFormat="1" ht="14.25" customHeight="1" x14ac:dyDescent="0.25">
      <c r="A211" s="311"/>
      <c r="B211" s="312"/>
      <c r="C211" s="312"/>
      <c r="D211" s="312"/>
      <c r="E211" s="312"/>
      <c r="F211" s="312"/>
      <c r="G211" s="312"/>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05"/>
      <c r="AD211" s="306"/>
      <c r="AE211" s="307"/>
      <c r="AF211" s="305"/>
      <c r="AG211" s="306"/>
      <c r="AH211" s="307"/>
    </row>
    <row r="212" spans="1:34" s="5" customFormat="1" ht="12.75" customHeight="1" x14ac:dyDescent="0.25">
      <c r="A212" s="292"/>
      <c r="B212" s="293"/>
      <c r="C212" s="293"/>
      <c r="D212" s="293"/>
      <c r="E212" s="293"/>
      <c r="F212" s="293"/>
      <c r="G212" s="293"/>
      <c r="H212" s="293"/>
      <c r="I212" s="293"/>
      <c r="J212" s="293"/>
      <c r="K212" s="293"/>
      <c r="L212" s="293"/>
      <c r="M212" s="293"/>
      <c r="N212" s="293"/>
      <c r="O212" s="293"/>
      <c r="P212" s="293"/>
      <c r="Q212" s="293"/>
      <c r="R212" s="293"/>
      <c r="S212" s="293"/>
      <c r="T212" s="293"/>
      <c r="U212" s="293"/>
      <c r="V212" s="293"/>
      <c r="W212" s="293"/>
      <c r="X212" s="293"/>
      <c r="Y212" s="293"/>
      <c r="Z212" s="293"/>
      <c r="AA212" s="293"/>
      <c r="AB212" s="294"/>
      <c r="AC212" s="295"/>
      <c r="AD212" s="295"/>
      <c r="AE212" s="295"/>
      <c r="AF212" s="295"/>
      <c r="AG212" s="295"/>
      <c r="AH212" s="295"/>
    </row>
    <row r="213" spans="1:34" s="5" customFormat="1" ht="17.25" customHeight="1" x14ac:dyDescent="0.25">
      <c r="A213" s="292"/>
      <c r="B213" s="293"/>
      <c r="C213" s="293"/>
      <c r="D213" s="293"/>
      <c r="E213" s="293"/>
      <c r="F213" s="293"/>
      <c r="G213" s="293"/>
      <c r="H213" s="293"/>
      <c r="I213" s="293"/>
      <c r="J213" s="293"/>
      <c r="K213" s="293"/>
      <c r="L213" s="293"/>
      <c r="M213" s="293"/>
      <c r="N213" s="293"/>
      <c r="O213" s="293"/>
      <c r="P213" s="293"/>
      <c r="Q213" s="293"/>
      <c r="R213" s="293"/>
      <c r="S213" s="293"/>
      <c r="T213" s="293"/>
      <c r="U213" s="293"/>
      <c r="V213" s="293"/>
      <c r="W213" s="293"/>
      <c r="X213" s="293"/>
      <c r="Y213" s="293"/>
      <c r="Z213" s="293"/>
      <c r="AA213" s="293"/>
      <c r="AB213" s="294"/>
      <c r="AC213" s="295"/>
      <c r="AD213" s="295"/>
      <c r="AE213" s="295"/>
      <c r="AF213" s="295"/>
      <c r="AG213" s="295"/>
      <c r="AH213" s="295"/>
    </row>
    <row r="214" spans="1:34" ht="15" customHeight="1" x14ac:dyDescent="0.25">
      <c r="A214" s="292"/>
      <c r="B214" s="293"/>
      <c r="C214" s="293"/>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293"/>
      <c r="Z214" s="293"/>
      <c r="AA214" s="293"/>
      <c r="AB214" s="294"/>
      <c r="AC214" s="295"/>
      <c r="AD214" s="295"/>
      <c r="AE214" s="295"/>
      <c r="AF214" s="295"/>
      <c r="AG214" s="295"/>
      <c r="AH214" s="295"/>
    </row>
    <row r="215" spans="1:34" ht="30.75" customHeight="1" x14ac:dyDescent="0.25">
      <c r="A215" s="296" t="s">
        <v>33</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8"/>
    </row>
    <row r="216" spans="1:34" s="29" customFormat="1" ht="27.75" customHeight="1" x14ac:dyDescent="0.25">
      <c r="A216" s="323" t="s">
        <v>26</v>
      </c>
      <c r="B216" s="323"/>
      <c r="C216" s="323"/>
      <c r="D216" s="323"/>
      <c r="E216" s="323"/>
      <c r="F216" s="323" t="s">
        <v>65</v>
      </c>
      <c r="G216" s="323"/>
      <c r="H216" s="323"/>
      <c r="I216" s="323"/>
      <c r="J216" s="323"/>
      <c r="K216" s="323"/>
      <c r="L216" s="323"/>
      <c r="M216" s="324" t="s">
        <v>143</v>
      </c>
      <c r="N216" s="325"/>
      <c r="O216" s="325"/>
      <c r="P216" s="325"/>
      <c r="Q216" s="325"/>
      <c r="R216" s="325"/>
      <c r="S216" s="325"/>
      <c r="T216" s="325"/>
      <c r="U216" s="325"/>
      <c r="V216" s="325"/>
      <c r="W216" s="325"/>
      <c r="X216" s="325"/>
      <c r="Y216" s="325"/>
      <c r="Z216" s="325"/>
      <c r="AA216" s="325"/>
      <c r="AB216" s="325"/>
      <c r="AC216" s="325"/>
      <c r="AD216" s="326" t="str">
        <f>IF(Z7="X","APOYO OFICINA ASESORA DE PLANEACIÓN","APOYO OFICINA DE CONTROL INTERNO")</f>
        <v>APOYO OFICINA DE CONTROL INTERNO</v>
      </c>
      <c r="AE216" s="326"/>
      <c r="AF216" s="326"/>
      <c r="AG216" s="326"/>
      <c r="AH216" s="326"/>
    </row>
    <row r="217" spans="1:34" s="29" customFormat="1" ht="22.5" customHeight="1" x14ac:dyDescent="0.25">
      <c r="A217" s="73" t="s">
        <v>140</v>
      </c>
      <c r="B217" s="321"/>
      <c r="C217" s="321"/>
      <c r="D217" s="321"/>
      <c r="E217" s="321"/>
      <c r="F217" s="73" t="s">
        <v>140</v>
      </c>
      <c r="G217" s="46"/>
      <c r="H217" s="321"/>
      <c r="I217" s="321"/>
      <c r="J217" s="321"/>
      <c r="K217" s="321"/>
      <c r="L217" s="321"/>
      <c r="M217" s="322" t="s">
        <v>28</v>
      </c>
      <c r="N217" s="322"/>
      <c r="O217" s="322"/>
      <c r="P217" s="322"/>
      <c r="Q217" s="322"/>
      <c r="R217" s="322"/>
      <c r="S217" s="322"/>
      <c r="T217" s="322"/>
      <c r="U217" s="322"/>
      <c r="V217" s="295"/>
      <c r="W217" s="295"/>
      <c r="X217" s="295"/>
      <c r="Y217" s="295"/>
      <c r="Z217" s="295"/>
      <c r="AA217" s="295"/>
      <c r="AB217" s="295"/>
      <c r="AC217" s="295"/>
      <c r="AD217" s="47" t="s">
        <v>28</v>
      </c>
      <c r="AE217" s="295"/>
      <c r="AF217" s="295"/>
      <c r="AG217" s="295"/>
      <c r="AH217" s="295"/>
    </row>
    <row r="218" spans="1:34" ht="22.5" customHeight="1" x14ac:dyDescent="0.25">
      <c r="A218" s="73" t="s">
        <v>141</v>
      </c>
      <c r="B218" s="321"/>
      <c r="C218" s="321"/>
      <c r="D218" s="321"/>
      <c r="E218" s="321"/>
      <c r="F218" s="73" t="s">
        <v>142</v>
      </c>
      <c r="G218" s="46"/>
      <c r="H218" s="321"/>
      <c r="I218" s="321"/>
      <c r="J218" s="321"/>
      <c r="K218" s="321"/>
      <c r="L218" s="321"/>
      <c r="M218" s="322" t="s">
        <v>29</v>
      </c>
      <c r="N218" s="322"/>
      <c r="O218" s="322"/>
      <c r="P218" s="322"/>
      <c r="Q218" s="322"/>
      <c r="R218" s="322"/>
      <c r="S218" s="322"/>
      <c r="T218" s="322"/>
      <c r="U218" s="322"/>
      <c r="V218" s="295"/>
      <c r="W218" s="295"/>
      <c r="X218" s="295"/>
      <c r="Y218" s="295"/>
      <c r="Z218" s="295"/>
      <c r="AA218" s="295"/>
      <c r="AB218" s="295"/>
      <c r="AC218" s="295"/>
      <c r="AD218" s="47" t="s">
        <v>29</v>
      </c>
      <c r="AE218" s="295"/>
      <c r="AF218" s="295"/>
      <c r="AG218" s="295"/>
      <c r="AH218" s="295"/>
    </row>
  </sheetData>
  <sheetProtection selectLockedCells="1"/>
  <mergeCells count="972">
    <mergeCell ref="AG201:AG207"/>
    <mergeCell ref="AH201:AH207"/>
    <mergeCell ref="J203:J207"/>
    <mergeCell ref="Z203:Z207"/>
    <mergeCell ref="X201:X207"/>
    <mergeCell ref="Y201:Y207"/>
    <mergeCell ref="Z201:Z202"/>
    <mergeCell ref="AA201:AA207"/>
    <mergeCell ref="AB201:AB207"/>
    <mergeCell ref="AC201:AC207"/>
    <mergeCell ref="AD201:AD207"/>
    <mergeCell ref="AE201:AE207"/>
    <mergeCell ref="AF201:AF207"/>
    <mergeCell ref="AF194:AF200"/>
    <mergeCell ref="AG194:AG200"/>
    <mergeCell ref="AH194:AH200"/>
    <mergeCell ref="J196:J200"/>
    <mergeCell ref="Z196:Z200"/>
    <mergeCell ref="B201:B207"/>
    <mergeCell ref="C201:C207"/>
    <mergeCell ref="D201:D207"/>
    <mergeCell ref="E201:E207"/>
    <mergeCell ref="F201:F207"/>
    <mergeCell ref="G201:G207"/>
    <mergeCell ref="H201:H207"/>
    <mergeCell ref="I201:I207"/>
    <mergeCell ref="J201:J202"/>
    <mergeCell ref="K201:K207"/>
    <mergeCell ref="O201:O207"/>
    <mergeCell ref="P201:P207"/>
    <mergeCell ref="Q201:Q207"/>
    <mergeCell ref="R201:R207"/>
    <mergeCell ref="S201:S207"/>
    <mergeCell ref="T201:T207"/>
    <mergeCell ref="U201:U207"/>
    <mergeCell ref="V201:V207"/>
    <mergeCell ref="W201:W207"/>
    <mergeCell ref="W194:W200"/>
    <mergeCell ref="X194:X200"/>
    <mergeCell ref="Y194:Y200"/>
    <mergeCell ref="Z194:Z195"/>
    <mergeCell ref="AA194:AA200"/>
    <mergeCell ref="AB194:AB200"/>
    <mergeCell ref="AC194:AC200"/>
    <mergeCell ref="AD194:AD200"/>
    <mergeCell ref="AE194:AE200"/>
    <mergeCell ref="AE187:AE193"/>
    <mergeCell ref="AF187:AF193"/>
    <mergeCell ref="AG187:AG193"/>
    <mergeCell ref="AH187:AH193"/>
    <mergeCell ref="J189:J193"/>
    <mergeCell ref="Z189:Z193"/>
    <mergeCell ref="B194:B200"/>
    <mergeCell ref="C194:C200"/>
    <mergeCell ref="D194:D200"/>
    <mergeCell ref="E194:E200"/>
    <mergeCell ref="F194:F200"/>
    <mergeCell ref="G194:G200"/>
    <mergeCell ref="H194:H200"/>
    <mergeCell ref="I194:I200"/>
    <mergeCell ref="J194:J195"/>
    <mergeCell ref="K194:K200"/>
    <mergeCell ref="O194:O200"/>
    <mergeCell ref="P194:P200"/>
    <mergeCell ref="Q194:Q200"/>
    <mergeCell ref="R194:R200"/>
    <mergeCell ref="S194:S200"/>
    <mergeCell ref="T194:T200"/>
    <mergeCell ref="U194:U200"/>
    <mergeCell ref="V194:V200"/>
    <mergeCell ref="V187:V193"/>
    <mergeCell ref="W187:W193"/>
    <mergeCell ref="X187:X193"/>
    <mergeCell ref="Y187:Y193"/>
    <mergeCell ref="Z187:Z188"/>
    <mergeCell ref="AA187:AA193"/>
    <mergeCell ref="AB187:AB193"/>
    <mergeCell ref="AC187:AC193"/>
    <mergeCell ref="AD187:AD193"/>
    <mergeCell ref="AD180:AD186"/>
    <mergeCell ref="AE180:AE186"/>
    <mergeCell ref="AF180:AF186"/>
    <mergeCell ref="AG180:AG186"/>
    <mergeCell ref="AH180:AH186"/>
    <mergeCell ref="J182:J186"/>
    <mergeCell ref="Z182:Z186"/>
    <mergeCell ref="B187:B193"/>
    <mergeCell ref="C187:C193"/>
    <mergeCell ref="D187:D193"/>
    <mergeCell ref="E187:E193"/>
    <mergeCell ref="F187:F193"/>
    <mergeCell ref="G187:G193"/>
    <mergeCell ref="H187:H193"/>
    <mergeCell ref="I187:I193"/>
    <mergeCell ref="J187:J188"/>
    <mergeCell ref="K187:K193"/>
    <mergeCell ref="O187:O193"/>
    <mergeCell ref="P187:P193"/>
    <mergeCell ref="Q187:Q193"/>
    <mergeCell ref="R187:R193"/>
    <mergeCell ref="S187:S193"/>
    <mergeCell ref="T187:T193"/>
    <mergeCell ref="U187:U193"/>
    <mergeCell ref="U180:U186"/>
    <mergeCell ref="V180:V186"/>
    <mergeCell ref="W180:W186"/>
    <mergeCell ref="X180:X186"/>
    <mergeCell ref="Y180:Y186"/>
    <mergeCell ref="Z180:Z181"/>
    <mergeCell ref="AA180:AA186"/>
    <mergeCell ref="AB180:AB186"/>
    <mergeCell ref="AC180:AC186"/>
    <mergeCell ref="AC173:AC179"/>
    <mergeCell ref="AD173:AD179"/>
    <mergeCell ref="AE173:AE179"/>
    <mergeCell ref="AF173:AF179"/>
    <mergeCell ref="AG173:AG179"/>
    <mergeCell ref="AH173:AH179"/>
    <mergeCell ref="J175:J179"/>
    <mergeCell ref="Z175:Z179"/>
    <mergeCell ref="B180:B186"/>
    <mergeCell ref="C180:C186"/>
    <mergeCell ref="D180:D186"/>
    <mergeCell ref="E180:E186"/>
    <mergeCell ref="F180:F186"/>
    <mergeCell ref="G180:G186"/>
    <mergeCell ref="H180:H186"/>
    <mergeCell ref="I180:I186"/>
    <mergeCell ref="J180:J181"/>
    <mergeCell ref="K180:K186"/>
    <mergeCell ref="O180:O186"/>
    <mergeCell ref="P180:P186"/>
    <mergeCell ref="Q180:Q186"/>
    <mergeCell ref="R180:R186"/>
    <mergeCell ref="S180:S186"/>
    <mergeCell ref="T180:T186"/>
    <mergeCell ref="T173:T179"/>
    <mergeCell ref="U173:U179"/>
    <mergeCell ref="V173:V179"/>
    <mergeCell ref="W173:W179"/>
    <mergeCell ref="X173:X179"/>
    <mergeCell ref="Y173:Y179"/>
    <mergeCell ref="Z173:Z174"/>
    <mergeCell ref="AA173:AA179"/>
    <mergeCell ref="AB173:AB179"/>
    <mergeCell ref="AE166:AE172"/>
    <mergeCell ref="AF166:AF172"/>
    <mergeCell ref="AG166:AG172"/>
    <mergeCell ref="AH166:AH172"/>
    <mergeCell ref="J168:J172"/>
    <mergeCell ref="Z168:Z172"/>
    <mergeCell ref="A173:A207"/>
    <mergeCell ref="B173:B179"/>
    <mergeCell ref="C173:C179"/>
    <mergeCell ref="D173:D179"/>
    <mergeCell ref="E173:E179"/>
    <mergeCell ref="F173:F179"/>
    <mergeCell ref="G173:G179"/>
    <mergeCell ref="H173:H179"/>
    <mergeCell ref="I173:I179"/>
    <mergeCell ref="J173:J174"/>
    <mergeCell ref="K173:K179"/>
    <mergeCell ref="O173:O179"/>
    <mergeCell ref="P173:P179"/>
    <mergeCell ref="Q173:Q179"/>
    <mergeCell ref="R173:R179"/>
    <mergeCell ref="S173:S179"/>
    <mergeCell ref="V166:V172"/>
    <mergeCell ref="W166:W172"/>
    <mergeCell ref="X166:X172"/>
    <mergeCell ref="Y166:Y172"/>
    <mergeCell ref="Z166:Z167"/>
    <mergeCell ref="AA166:AA172"/>
    <mergeCell ref="AB166:AB172"/>
    <mergeCell ref="AC166:AC172"/>
    <mergeCell ref="AD166:AD172"/>
    <mergeCell ref="J166:J167"/>
    <mergeCell ref="K166:K172"/>
    <mergeCell ref="O166:O172"/>
    <mergeCell ref="P166:P172"/>
    <mergeCell ref="Q166:Q172"/>
    <mergeCell ref="R166:R172"/>
    <mergeCell ref="S166:S172"/>
    <mergeCell ref="T166:T172"/>
    <mergeCell ref="U166:U172"/>
    <mergeCell ref="A166:A172"/>
    <mergeCell ref="B166:B172"/>
    <mergeCell ref="C166:C172"/>
    <mergeCell ref="D166:D172"/>
    <mergeCell ref="E166:E172"/>
    <mergeCell ref="F166:F172"/>
    <mergeCell ref="G166:G172"/>
    <mergeCell ref="H166:H172"/>
    <mergeCell ref="I166:I172"/>
    <mergeCell ref="O159:O165"/>
    <mergeCell ref="AA159:AA165"/>
    <mergeCell ref="J145:J146"/>
    <mergeCell ref="K145:K151"/>
    <mergeCell ref="Z145:Z146"/>
    <mergeCell ref="J147:J151"/>
    <mergeCell ref="Z147:Z151"/>
    <mergeCell ref="J152:J153"/>
    <mergeCell ref="K152:K158"/>
    <mergeCell ref="Z152:Z153"/>
    <mergeCell ref="J154:J158"/>
    <mergeCell ref="Z154:Z158"/>
    <mergeCell ref="J159:J160"/>
    <mergeCell ref="K159:K165"/>
    <mergeCell ref="Z159:Z160"/>
    <mergeCell ref="J161:J165"/>
    <mergeCell ref="Z161:Z165"/>
    <mergeCell ref="A145:A151"/>
    <mergeCell ref="B145:B151"/>
    <mergeCell ref="O145:O151"/>
    <mergeCell ref="AA145:AA151"/>
    <mergeCell ref="A152:A158"/>
    <mergeCell ref="B152:B158"/>
    <mergeCell ref="O152:O158"/>
    <mergeCell ref="AA152:AA158"/>
    <mergeCell ref="A159:A165"/>
    <mergeCell ref="B159:B165"/>
    <mergeCell ref="AB159:AB165"/>
    <mergeCell ref="AC159:AC165"/>
    <mergeCell ref="AD159:AD165"/>
    <mergeCell ref="AE159:AE165"/>
    <mergeCell ref="AF159:AF165"/>
    <mergeCell ref="AG159:AG165"/>
    <mergeCell ref="AH159:AH165"/>
    <mergeCell ref="C159:C165"/>
    <mergeCell ref="D159:D165"/>
    <mergeCell ref="E159:E165"/>
    <mergeCell ref="F159:F165"/>
    <mergeCell ref="G159:G165"/>
    <mergeCell ref="H159:H165"/>
    <mergeCell ref="I159:I165"/>
    <mergeCell ref="P159:P165"/>
    <mergeCell ref="Q159:Q165"/>
    <mergeCell ref="R159:R165"/>
    <mergeCell ref="S159:S165"/>
    <mergeCell ref="T159:T165"/>
    <mergeCell ref="U159:U165"/>
    <mergeCell ref="V159:V165"/>
    <mergeCell ref="W159:W165"/>
    <mergeCell ref="X159:X165"/>
    <mergeCell ref="Y159:Y165"/>
    <mergeCell ref="AB152:AB158"/>
    <mergeCell ref="AC152:AC158"/>
    <mergeCell ref="AD152:AD158"/>
    <mergeCell ref="AE152:AE158"/>
    <mergeCell ref="AF152:AF158"/>
    <mergeCell ref="AG152:AG158"/>
    <mergeCell ref="AH152:AH158"/>
    <mergeCell ref="AH145:AH151"/>
    <mergeCell ref="C152:C158"/>
    <mergeCell ref="D152:D158"/>
    <mergeCell ref="E152:E158"/>
    <mergeCell ref="F152:F158"/>
    <mergeCell ref="G152:G158"/>
    <mergeCell ref="H152:H158"/>
    <mergeCell ref="I152:I158"/>
    <mergeCell ref="P152:P158"/>
    <mergeCell ref="Q152:Q158"/>
    <mergeCell ref="R152:R158"/>
    <mergeCell ref="S152:S158"/>
    <mergeCell ref="T152:T158"/>
    <mergeCell ref="U152:U158"/>
    <mergeCell ref="V152:V158"/>
    <mergeCell ref="W152:W158"/>
    <mergeCell ref="X152:X158"/>
    <mergeCell ref="Y152:Y158"/>
    <mergeCell ref="Y145:Y151"/>
    <mergeCell ref="AB145:AB151"/>
    <mergeCell ref="AC145:AC151"/>
    <mergeCell ref="AD145:AD151"/>
    <mergeCell ref="AE145:AE151"/>
    <mergeCell ref="AF145:AF151"/>
    <mergeCell ref="AG145:AG151"/>
    <mergeCell ref="AF138:AF144"/>
    <mergeCell ref="AG138:AG144"/>
    <mergeCell ref="AH138:AH144"/>
    <mergeCell ref="J140:J144"/>
    <mergeCell ref="Z140:Z144"/>
    <mergeCell ref="C145:C151"/>
    <mergeCell ref="D145:D151"/>
    <mergeCell ref="E145:E151"/>
    <mergeCell ref="F145:F151"/>
    <mergeCell ref="G145:G151"/>
    <mergeCell ref="H145:H151"/>
    <mergeCell ref="I145:I151"/>
    <mergeCell ref="P145:P151"/>
    <mergeCell ref="Q145:Q151"/>
    <mergeCell ref="R145:R151"/>
    <mergeCell ref="S145:S151"/>
    <mergeCell ref="T145:T151"/>
    <mergeCell ref="U145:U151"/>
    <mergeCell ref="V145:V151"/>
    <mergeCell ref="W145:W151"/>
    <mergeCell ref="X145:X151"/>
    <mergeCell ref="W138:W144"/>
    <mergeCell ref="X138:X144"/>
    <mergeCell ref="Y138:Y144"/>
    <mergeCell ref="Z138:Z139"/>
    <mergeCell ref="AA138:AA144"/>
    <mergeCell ref="AB138:AB144"/>
    <mergeCell ref="AC138:AC144"/>
    <mergeCell ref="AD138:AD144"/>
    <mergeCell ref="AE138:AE144"/>
    <mergeCell ref="AE131:AE137"/>
    <mergeCell ref="AF131:AF137"/>
    <mergeCell ref="AG131:AG137"/>
    <mergeCell ref="AH131:AH137"/>
    <mergeCell ref="J133:J137"/>
    <mergeCell ref="Z133:Z137"/>
    <mergeCell ref="B138:B144"/>
    <mergeCell ref="C138:C144"/>
    <mergeCell ref="D138:D144"/>
    <mergeCell ref="E138:E144"/>
    <mergeCell ref="F138:F144"/>
    <mergeCell ref="G138:G144"/>
    <mergeCell ref="H138:H144"/>
    <mergeCell ref="I138:I144"/>
    <mergeCell ref="J138:J139"/>
    <mergeCell ref="K138:K144"/>
    <mergeCell ref="O138:O144"/>
    <mergeCell ref="P138:P144"/>
    <mergeCell ref="Q138:Q144"/>
    <mergeCell ref="R138:R144"/>
    <mergeCell ref="S138:S144"/>
    <mergeCell ref="T138:T144"/>
    <mergeCell ref="U138:U144"/>
    <mergeCell ref="V138:V144"/>
    <mergeCell ref="V131:V137"/>
    <mergeCell ref="W131:W137"/>
    <mergeCell ref="X131:X137"/>
    <mergeCell ref="Y131:Y137"/>
    <mergeCell ref="Z131:Z132"/>
    <mergeCell ref="AA131:AA137"/>
    <mergeCell ref="AB131:AB137"/>
    <mergeCell ref="AC131:AC137"/>
    <mergeCell ref="AD131:AD137"/>
    <mergeCell ref="J131:J132"/>
    <mergeCell ref="K131:K137"/>
    <mergeCell ref="O131:O137"/>
    <mergeCell ref="P131:P137"/>
    <mergeCell ref="Q131:Q137"/>
    <mergeCell ref="R131:R137"/>
    <mergeCell ref="S131:S137"/>
    <mergeCell ref="T131:T137"/>
    <mergeCell ref="U131:U137"/>
    <mergeCell ref="A131:A144"/>
    <mergeCell ref="B131:B137"/>
    <mergeCell ref="C131:C137"/>
    <mergeCell ref="D131:D137"/>
    <mergeCell ref="E131:E137"/>
    <mergeCell ref="F131:F137"/>
    <mergeCell ref="G131:G137"/>
    <mergeCell ref="H131:H137"/>
    <mergeCell ref="I131:I137"/>
    <mergeCell ref="AE96:AE102"/>
    <mergeCell ref="AF96:AF102"/>
    <mergeCell ref="AG96:AG102"/>
    <mergeCell ref="AH96:AH102"/>
    <mergeCell ref="J98:J102"/>
    <mergeCell ref="Z98:Z102"/>
    <mergeCell ref="V96:V102"/>
    <mergeCell ref="W96:W102"/>
    <mergeCell ref="X96:X102"/>
    <mergeCell ref="Y96:Y102"/>
    <mergeCell ref="Z96:Z97"/>
    <mergeCell ref="AA96:AA102"/>
    <mergeCell ref="AB96:AB102"/>
    <mergeCell ref="AC96:AC102"/>
    <mergeCell ref="AD96:AD102"/>
    <mergeCell ref="AE89:AE95"/>
    <mergeCell ref="AF89:AF95"/>
    <mergeCell ref="AG89:AG95"/>
    <mergeCell ref="AH89:AH95"/>
    <mergeCell ref="J91:J95"/>
    <mergeCell ref="Z91:Z95"/>
    <mergeCell ref="A96:A102"/>
    <mergeCell ref="B96:B102"/>
    <mergeCell ref="C96:C102"/>
    <mergeCell ref="D96:D102"/>
    <mergeCell ref="E96:E102"/>
    <mergeCell ref="F96:F102"/>
    <mergeCell ref="G96:G102"/>
    <mergeCell ref="H96:H102"/>
    <mergeCell ref="I96:I102"/>
    <mergeCell ref="J96:J97"/>
    <mergeCell ref="K96:K102"/>
    <mergeCell ref="O96:O102"/>
    <mergeCell ref="P96:P102"/>
    <mergeCell ref="Q96:Q102"/>
    <mergeCell ref="R96:R102"/>
    <mergeCell ref="S96:S102"/>
    <mergeCell ref="T96:T102"/>
    <mergeCell ref="U96:U102"/>
    <mergeCell ref="V89:V95"/>
    <mergeCell ref="W89:W95"/>
    <mergeCell ref="X89:X95"/>
    <mergeCell ref="Y89:Y95"/>
    <mergeCell ref="Z89:Z90"/>
    <mergeCell ref="AA89:AA95"/>
    <mergeCell ref="AB89:AB95"/>
    <mergeCell ref="AC89:AC95"/>
    <mergeCell ref="AD89:AD95"/>
    <mergeCell ref="AE82:AE88"/>
    <mergeCell ref="AF82:AF88"/>
    <mergeCell ref="AG82:AG88"/>
    <mergeCell ref="AH82:AH88"/>
    <mergeCell ref="J84:J88"/>
    <mergeCell ref="Z84:Z88"/>
    <mergeCell ref="A89:A95"/>
    <mergeCell ref="B89:B95"/>
    <mergeCell ref="C89:C95"/>
    <mergeCell ref="D89:D95"/>
    <mergeCell ref="E89:E95"/>
    <mergeCell ref="F89:F95"/>
    <mergeCell ref="G89:G95"/>
    <mergeCell ref="H89:H95"/>
    <mergeCell ref="I89:I95"/>
    <mergeCell ref="J89:J90"/>
    <mergeCell ref="K89:K95"/>
    <mergeCell ref="O89:O95"/>
    <mergeCell ref="P89:P95"/>
    <mergeCell ref="Q89:Q95"/>
    <mergeCell ref="R89:R95"/>
    <mergeCell ref="S89:S95"/>
    <mergeCell ref="T89:T95"/>
    <mergeCell ref="U89:U95"/>
    <mergeCell ref="V82:V88"/>
    <mergeCell ref="W82:W88"/>
    <mergeCell ref="X82:X88"/>
    <mergeCell ref="Y82:Y88"/>
    <mergeCell ref="Z82:Z83"/>
    <mergeCell ref="AA82:AA88"/>
    <mergeCell ref="AB82:AB88"/>
    <mergeCell ref="AC82:AC88"/>
    <mergeCell ref="AD82:AD88"/>
    <mergeCell ref="J82:J83"/>
    <mergeCell ref="K82:K88"/>
    <mergeCell ref="O82:O88"/>
    <mergeCell ref="P82:P88"/>
    <mergeCell ref="Q82:Q88"/>
    <mergeCell ref="R82:R88"/>
    <mergeCell ref="S82:S88"/>
    <mergeCell ref="T82:T88"/>
    <mergeCell ref="U82:U88"/>
    <mergeCell ref="A82:A88"/>
    <mergeCell ref="B82:B88"/>
    <mergeCell ref="C82:C88"/>
    <mergeCell ref="D82:D88"/>
    <mergeCell ref="E82:E88"/>
    <mergeCell ref="F82:F88"/>
    <mergeCell ref="G82:G88"/>
    <mergeCell ref="H82:H88"/>
    <mergeCell ref="I82:I88"/>
    <mergeCell ref="AF75:AF81"/>
    <mergeCell ref="AG75:AG81"/>
    <mergeCell ref="AH75:AH81"/>
    <mergeCell ref="J77:J81"/>
    <mergeCell ref="Z77:Z81"/>
    <mergeCell ref="W75:W81"/>
    <mergeCell ref="X75:X81"/>
    <mergeCell ref="Y75:Y81"/>
    <mergeCell ref="Z75:Z76"/>
    <mergeCell ref="AA75:AA81"/>
    <mergeCell ref="AB75:AB81"/>
    <mergeCell ref="AC75:AC81"/>
    <mergeCell ref="AD75:AD81"/>
    <mergeCell ref="AE75:AE81"/>
    <mergeCell ref="AE68:AE74"/>
    <mergeCell ref="AF68:AF74"/>
    <mergeCell ref="AG68:AG74"/>
    <mergeCell ref="AH68:AH74"/>
    <mergeCell ref="J70:J74"/>
    <mergeCell ref="Z70:Z74"/>
    <mergeCell ref="B75:B81"/>
    <mergeCell ref="C75:C81"/>
    <mergeCell ref="D75:D81"/>
    <mergeCell ref="E75:E81"/>
    <mergeCell ref="F75:F81"/>
    <mergeCell ref="G75:G81"/>
    <mergeCell ref="H75:H81"/>
    <mergeCell ref="I75:I81"/>
    <mergeCell ref="J75:J76"/>
    <mergeCell ref="K75:K81"/>
    <mergeCell ref="O75:O81"/>
    <mergeCell ref="P75:P81"/>
    <mergeCell ref="Q75:Q81"/>
    <mergeCell ref="R75:R81"/>
    <mergeCell ref="S75:S81"/>
    <mergeCell ref="T75:T81"/>
    <mergeCell ref="U75:U81"/>
    <mergeCell ref="V75:V81"/>
    <mergeCell ref="V68:V74"/>
    <mergeCell ref="W68:W74"/>
    <mergeCell ref="X68:X74"/>
    <mergeCell ref="Y68:Y74"/>
    <mergeCell ref="Z68:Z69"/>
    <mergeCell ref="AA68:AA74"/>
    <mergeCell ref="AB68:AB74"/>
    <mergeCell ref="AC68:AC74"/>
    <mergeCell ref="AD68:AD74"/>
    <mergeCell ref="A68:A81"/>
    <mergeCell ref="B68:B74"/>
    <mergeCell ref="C68:C74"/>
    <mergeCell ref="D68:D74"/>
    <mergeCell ref="E68:E74"/>
    <mergeCell ref="F68:F74"/>
    <mergeCell ref="G68:G74"/>
    <mergeCell ref="H68:H74"/>
    <mergeCell ref="I68:I74"/>
    <mergeCell ref="J68:J69"/>
    <mergeCell ref="K68:K74"/>
    <mergeCell ref="O68:O74"/>
    <mergeCell ref="P68:P74"/>
    <mergeCell ref="Q68:Q74"/>
    <mergeCell ref="R68:R74"/>
    <mergeCell ref="S68:S74"/>
    <mergeCell ref="T68:T74"/>
    <mergeCell ref="U68:U74"/>
    <mergeCell ref="AE61:AE67"/>
    <mergeCell ref="AF61:AF67"/>
    <mergeCell ref="AG61:AG67"/>
    <mergeCell ref="AH61:AH67"/>
    <mergeCell ref="J63:J67"/>
    <mergeCell ref="Z63:Z67"/>
    <mergeCell ref="V61:V67"/>
    <mergeCell ref="W61:W67"/>
    <mergeCell ref="X61:X67"/>
    <mergeCell ref="Y61:Y67"/>
    <mergeCell ref="Z61:Z62"/>
    <mergeCell ref="AA61:AA67"/>
    <mergeCell ref="AB61:AB67"/>
    <mergeCell ref="AC61:AC67"/>
    <mergeCell ref="AD61:AD67"/>
    <mergeCell ref="AE54:AE60"/>
    <mergeCell ref="AF54:AF60"/>
    <mergeCell ref="AG54:AG60"/>
    <mergeCell ref="AH54:AH60"/>
    <mergeCell ref="J56:J60"/>
    <mergeCell ref="Z56:Z60"/>
    <mergeCell ref="A61:A67"/>
    <mergeCell ref="B61:B67"/>
    <mergeCell ref="C61:C67"/>
    <mergeCell ref="D61:D67"/>
    <mergeCell ref="E61:E67"/>
    <mergeCell ref="F61:F67"/>
    <mergeCell ref="G61:G67"/>
    <mergeCell ref="H61:H67"/>
    <mergeCell ref="I61:I67"/>
    <mergeCell ref="J61:J62"/>
    <mergeCell ref="K61:K67"/>
    <mergeCell ref="O61:O67"/>
    <mergeCell ref="P61:P67"/>
    <mergeCell ref="Q61:Q67"/>
    <mergeCell ref="R61:R67"/>
    <mergeCell ref="S61:S67"/>
    <mergeCell ref="T61:T67"/>
    <mergeCell ref="U61:U67"/>
    <mergeCell ref="V54:V60"/>
    <mergeCell ref="W54:W60"/>
    <mergeCell ref="X54:X60"/>
    <mergeCell ref="Y54:Y60"/>
    <mergeCell ref="Z54:Z55"/>
    <mergeCell ref="AA54:AA60"/>
    <mergeCell ref="AB54:AB60"/>
    <mergeCell ref="AC54:AC60"/>
    <mergeCell ref="AD54:AD60"/>
    <mergeCell ref="AE47:AE53"/>
    <mergeCell ref="AF47:AF53"/>
    <mergeCell ref="AG47:AG53"/>
    <mergeCell ref="AH47:AH53"/>
    <mergeCell ref="J49:J53"/>
    <mergeCell ref="Z49:Z53"/>
    <mergeCell ref="A54:A60"/>
    <mergeCell ref="B54:B60"/>
    <mergeCell ref="C54:C60"/>
    <mergeCell ref="D54:D60"/>
    <mergeCell ref="E54:E60"/>
    <mergeCell ref="F54:F60"/>
    <mergeCell ref="G54:G60"/>
    <mergeCell ref="H54:H60"/>
    <mergeCell ref="I54:I60"/>
    <mergeCell ref="J54:J55"/>
    <mergeCell ref="K54:K60"/>
    <mergeCell ref="O54:O60"/>
    <mergeCell ref="P54:P60"/>
    <mergeCell ref="Q54:Q60"/>
    <mergeCell ref="R54:R60"/>
    <mergeCell ref="S54:S60"/>
    <mergeCell ref="T54:T60"/>
    <mergeCell ref="U54:U60"/>
    <mergeCell ref="V47:V53"/>
    <mergeCell ref="W47:W53"/>
    <mergeCell ref="X47:X53"/>
    <mergeCell ref="Y47:Y53"/>
    <mergeCell ref="Z47:Z48"/>
    <mergeCell ref="AA47:AA53"/>
    <mergeCell ref="AB47:AB53"/>
    <mergeCell ref="AC47:AC53"/>
    <mergeCell ref="AD47:AD53"/>
    <mergeCell ref="AE40:AE46"/>
    <mergeCell ref="AF40:AF46"/>
    <mergeCell ref="AG40:AG46"/>
    <mergeCell ref="AH40:AH46"/>
    <mergeCell ref="J42:J46"/>
    <mergeCell ref="Z42:Z46"/>
    <mergeCell ref="A47:A53"/>
    <mergeCell ref="B47:B53"/>
    <mergeCell ref="C47:C53"/>
    <mergeCell ref="D47:D53"/>
    <mergeCell ref="E47:E53"/>
    <mergeCell ref="F47:F53"/>
    <mergeCell ref="G47:G53"/>
    <mergeCell ref="H47:H53"/>
    <mergeCell ref="I47:I53"/>
    <mergeCell ref="J47:J48"/>
    <mergeCell ref="K47:K53"/>
    <mergeCell ref="O47:O53"/>
    <mergeCell ref="P47:P53"/>
    <mergeCell ref="Q47:Q53"/>
    <mergeCell ref="R47:R53"/>
    <mergeCell ref="S47:S53"/>
    <mergeCell ref="T47:T53"/>
    <mergeCell ref="U47:U53"/>
    <mergeCell ref="V40:V46"/>
    <mergeCell ref="W40:W46"/>
    <mergeCell ref="X40:X46"/>
    <mergeCell ref="Y40:Y46"/>
    <mergeCell ref="Z40:Z41"/>
    <mergeCell ref="AA40:AA46"/>
    <mergeCell ref="AB40:AB46"/>
    <mergeCell ref="AC40:AC46"/>
    <mergeCell ref="AD40:AD46"/>
    <mergeCell ref="V218:AC218"/>
    <mergeCell ref="AE218:AH218"/>
    <mergeCell ref="D19:D25"/>
    <mergeCell ref="A208:AH208"/>
    <mergeCell ref="A7:B7"/>
    <mergeCell ref="C7:E7"/>
    <mergeCell ref="B19:B25"/>
    <mergeCell ref="B26:B32"/>
    <mergeCell ref="B33:B39"/>
    <mergeCell ref="AA12:AA18"/>
    <mergeCell ref="AA19:AA25"/>
    <mergeCell ref="AA26:AA32"/>
    <mergeCell ref="AA33:AA39"/>
    <mergeCell ref="F10:J10"/>
    <mergeCell ref="L10:L11"/>
    <mergeCell ref="M10:M11"/>
    <mergeCell ref="U10:U11"/>
    <mergeCell ref="V10:Z10"/>
    <mergeCell ref="C12:C18"/>
    <mergeCell ref="E12:E18"/>
    <mergeCell ref="F12:F18"/>
    <mergeCell ref="A40:A46"/>
    <mergeCell ref="B40:B46"/>
    <mergeCell ref="C40:C46"/>
    <mergeCell ref="B12:B18"/>
    <mergeCell ref="T12:T18"/>
    <mergeCell ref="U12:U18"/>
    <mergeCell ref="H12:H18"/>
    <mergeCell ref="I12:I18"/>
    <mergeCell ref="J12:J13"/>
    <mergeCell ref="B218:E218"/>
    <mergeCell ref="H218:L218"/>
    <mergeCell ref="M218:U218"/>
    <mergeCell ref="D40:D46"/>
    <mergeCell ref="E40:E46"/>
    <mergeCell ref="F40:F46"/>
    <mergeCell ref="G40:G46"/>
    <mergeCell ref="H40:H46"/>
    <mergeCell ref="I40:I46"/>
    <mergeCell ref="J40:J41"/>
    <mergeCell ref="K40:K46"/>
    <mergeCell ref="O40:O46"/>
    <mergeCell ref="P40:P46"/>
    <mergeCell ref="Q40:Q46"/>
    <mergeCell ref="R40:R46"/>
    <mergeCell ref="S40:S46"/>
    <mergeCell ref="T40:T46"/>
    <mergeCell ref="U40:U46"/>
    <mergeCell ref="XET7:XEU7"/>
    <mergeCell ref="A8:E8"/>
    <mergeCell ref="XET8:XEU8"/>
    <mergeCell ref="A9:A11"/>
    <mergeCell ref="C9:C11"/>
    <mergeCell ref="D9:D11"/>
    <mergeCell ref="B9:B11"/>
    <mergeCell ref="E9:E11"/>
    <mergeCell ref="F9:J9"/>
    <mergeCell ref="K9:K11"/>
    <mergeCell ref="AE7:AF7"/>
    <mergeCell ref="L9:Z9"/>
    <mergeCell ref="AA8:AD10"/>
    <mergeCell ref="F8:Z8"/>
    <mergeCell ref="AH12:AH18"/>
    <mergeCell ref="J14:J18"/>
    <mergeCell ref="Z14:Z18"/>
    <mergeCell ref="AD12:AD18"/>
    <mergeCell ref="AE12:AE18"/>
    <mergeCell ref="AF12:AF18"/>
    <mergeCell ref="AG12:AG18"/>
    <mergeCell ref="G12:G18"/>
    <mergeCell ref="AE8:AH10"/>
    <mergeCell ref="R12:R18"/>
    <mergeCell ref="S12:S18"/>
    <mergeCell ref="D12:D18"/>
    <mergeCell ref="E19:E25"/>
    <mergeCell ref="F19:F25"/>
    <mergeCell ref="G19:G25"/>
    <mergeCell ref="H19:H25"/>
    <mergeCell ref="AB12:AB18"/>
    <mergeCell ref="AC12:AC18"/>
    <mergeCell ref="V12:V18"/>
    <mergeCell ref="W12:W18"/>
    <mergeCell ref="X12:X18"/>
    <mergeCell ref="Y12:Y18"/>
    <mergeCell ref="Z12:Z13"/>
    <mergeCell ref="P12:P18"/>
    <mergeCell ref="Q12:Q18"/>
    <mergeCell ref="K12:K18"/>
    <mergeCell ref="O12:O18"/>
    <mergeCell ref="AF19:AF25"/>
    <mergeCell ref="AG19:AG25"/>
    <mergeCell ref="AH19:AH25"/>
    <mergeCell ref="W19:W25"/>
    <mergeCell ref="X19:X25"/>
    <mergeCell ref="Y19:Y25"/>
    <mergeCell ref="Z19:Z20"/>
    <mergeCell ref="AB19:AB25"/>
    <mergeCell ref="Z21:Z25"/>
    <mergeCell ref="C26:C32"/>
    <mergeCell ref="D26:D32"/>
    <mergeCell ref="E26:E32"/>
    <mergeCell ref="F26:F32"/>
    <mergeCell ref="G26:G32"/>
    <mergeCell ref="AC19:AC25"/>
    <mergeCell ref="AD19:AD25"/>
    <mergeCell ref="AE19:AE25"/>
    <mergeCell ref="Q19:Q25"/>
    <mergeCell ref="R19:R25"/>
    <mergeCell ref="S19:S25"/>
    <mergeCell ref="T19:T25"/>
    <mergeCell ref="U19:U25"/>
    <mergeCell ref="V19:V25"/>
    <mergeCell ref="I19:I25"/>
    <mergeCell ref="J19:J20"/>
    <mergeCell ref="K19:K25"/>
    <mergeCell ref="O19:O25"/>
    <mergeCell ref="P19:P25"/>
    <mergeCell ref="J21:J25"/>
    <mergeCell ref="R26:R32"/>
    <mergeCell ref="S26:S32"/>
    <mergeCell ref="H26:H32"/>
    <mergeCell ref="C19:C25"/>
    <mergeCell ref="I26:I32"/>
    <mergeCell ref="J26:J27"/>
    <mergeCell ref="K26:K32"/>
    <mergeCell ref="O26:O32"/>
    <mergeCell ref="AH26:AH32"/>
    <mergeCell ref="J28:J32"/>
    <mergeCell ref="Z28:Z32"/>
    <mergeCell ref="AD26:AD32"/>
    <mergeCell ref="AE26:AE32"/>
    <mergeCell ref="AF26:AF32"/>
    <mergeCell ref="AG26:AG32"/>
    <mergeCell ref="AB26:AB32"/>
    <mergeCell ref="AC26:AC32"/>
    <mergeCell ref="V26:V32"/>
    <mergeCell ref="W26:W32"/>
    <mergeCell ref="X26:X32"/>
    <mergeCell ref="Y26:Y32"/>
    <mergeCell ref="Z26:Z27"/>
    <mergeCell ref="P26:P32"/>
    <mergeCell ref="Q26:Q32"/>
    <mergeCell ref="T26:T32"/>
    <mergeCell ref="U26:U32"/>
    <mergeCell ref="A33:A39"/>
    <mergeCell ref="C33:C39"/>
    <mergeCell ref="D33:D39"/>
    <mergeCell ref="E33:E39"/>
    <mergeCell ref="F33:F39"/>
    <mergeCell ref="G33:G39"/>
    <mergeCell ref="H33:H39"/>
    <mergeCell ref="Q33:Q39"/>
    <mergeCell ref="R33:R39"/>
    <mergeCell ref="I33:I39"/>
    <mergeCell ref="Z35:Z39"/>
    <mergeCell ref="J33:J34"/>
    <mergeCell ref="K33:K39"/>
    <mergeCell ref="O33:O39"/>
    <mergeCell ref="P33:P39"/>
    <mergeCell ref="J35:J39"/>
    <mergeCell ref="AC33:AC39"/>
    <mergeCell ref="AD33:AD39"/>
    <mergeCell ref="AE33:AE39"/>
    <mergeCell ref="S33:S39"/>
    <mergeCell ref="T33:T39"/>
    <mergeCell ref="U33:U39"/>
    <mergeCell ref="V33:V39"/>
    <mergeCell ref="AE217:AH217"/>
    <mergeCell ref="V217:AC217"/>
    <mergeCell ref="B217:E217"/>
    <mergeCell ref="H217:L217"/>
    <mergeCell ref="M217:U217"/>
    <mergeCell ref="AC212:AE212"/>
    <mergeCell ref="AF212:AH212"/>
    <mergeCell ref="AC213:AE213"/>
    <mergeCell ref="AF213:AH213"/>
    <mergeCell ref="A212:AB212"/>
    <mergeCell ref="A213:AB213"/>
    <mergeCell ref="A216:E216"/>
    <mergeCell ref="F216:L216"/>
    <mergeCell ref="M216:AC216"/>
    <mergeCell ref="AD216:AH216"/>
    <mergeCell ref="A19:A25"/>
    <mergeCell ref="A26:A32"/>
    <mergeCell ref="A12:A18"/>
    <mergeCell ref="A214:AB214"/>
    <mergeCell ref="AC214:AE214"/>
    <mergeCell ref="AF214:AH214"/>
    <mergeCell ref="A215:AH215"/>
    <mergeCell ref="M7:V7"/>
    <mergeCell ref="F7:L7"/>
    <mergeCell ref="A209:AH209"/>
    <mergeCell ref="AC210:AE210"/>
    <mergeCell ref="AF210:AH210"/>
    <mergeCell ref="AC211:AE211"/>
    <mergeCell ref="AF211:AH211"/>
    <mergeCell ref="A210:AB210"/>
    <mergeCell ref="A211:AB211"/>
    <mergeCell ref="AF33:AF39"/>
    <mergeCell ref="AG33:AG39"/>
    <mergeCell ref="AH33:AH39"/>
    <mergeCell ref="W33:W39"/>
    <mergeCell ref="X33:X39"/>
    <mergeCell ref="Y33:Y39"/>
    <mergeCell ref="Z33:Z34"/>
    <mergeCell ref="AB33:AB39"/>
    <mergeCell ref="A103:A109"/>
    <mergeCell ref="B103:B109"/>
    <mergeCell ref="C103:C109"/>
    <mergeCell ref="D103:D109"/>
    <mergeCell ref="E103:E109"/>
    <mergeCell ref="F103:F109"/>
    <mergeCell ref="G103:G109"/>
    <mergeCell ref="H103:H109"/>
    <mergeCell ref="I103:I109"/>
    <mergeCell ref="J103:J104"/>
    <mergeCell ref="K103:K109"/>
    <mergeCell ref="O103:O109"/>
    <mergeCell ref="P103:P109"/>
    <mergeCell ref="Q103:Q109"/>
    <mergeCell ref="R103:R109"/>
    <mergeCell ref="S103:S109"/>
    <mergeCell ref="T103:T109"/>
    <mergeCell ref="U103:U109"/>
    <mergeCell ref="V103:V109"/>
    <mergeCell ref="W103:W109"/>
    <mergeCell ref="X103:X109"/>
    <mergeCell ref="Y103:Y109"/>
    <mergeCell ref="Z103:Z104"/>
    <mergeCell ref="AA103:AA109"/>
    <mergeCell ref="AB103:AB109"/>
    <mergeCell ref="AC103:AC109"/>
    <mergeCell ref="AD103:AD109"/>
    <mergeCell ref="AE103:AE109"/>
    <mergeCell ref="AF103:AF109"/>
    <mergeCell ref="AG103:AG109"/>
    <mergeCell ref="AH103:AH109"/>
    <mergeCell ref="J105:J109"/>
    <mergeCell ref="Z105:Z109"/>
    <mergeCell ref="A110:A116"/>
    <mergeCell ref="B110:B116"/>
    <mergeCell ref="C110:C116"/>
    <mergeCell ref="D110:D116"/>
    <mergeCell ref="E110:E116"/>
    <mergeCell ref="F110:F116"/>
    <mergeCell ref="G110:G116"/>
    <mergeCell ref="H110:H116"/>
    <mergeCell ref="I110:I116"/>
    <mergeCell ref="J110:J111"/>
    <mergeCell ref="K110:K116"/>
    <mergeCell ref="O110:O116"/>
    <mergeCell ref="P110:P116"/>
    <mergeCell ref="Q110:Q116"/>
    <mergeCell ref="R110:R116"/>
    <mergeCell ref="S110:S116"/>
    <mergeCell ref="T110:T116"/>
    <mergeCell ref="U110:U116"/>
    <mergeCell ref="F117:F123"/>
    <mergeCell ref="G117:G123"/>
    <mergeCell ref="H117:H123"/>
    <mergeCell ref="I117:I123"/>
    <mergeCell ref="K117:K123"/>
    <mergeCell ref="Q117:Q123"/>
    <mergeCell ref="R117:R123"/>
    <mergeCell ref="S117:S123"/>
    <mergeCell ref="T117:T123"/>
    <mergeCell ref="AC117:AC123"/>
    <mergeCell ref="AD117:AD123"/>
    <mergeCell ref="AE117:AE123"/>
    <mergeCell ref="AF117:AF123"/>
    <mergeCell ref="AE110:AE116"/>
    <mergeCell ref="AF110:AF116"/>
    <mergeCell ref="AG110:AG116"/>
    <mergeCell ref="AH110:AH116"/>
    <mergeCell ref="J112:J116"/>
    <mergeCell ref="Z112:Z116"/>
    <mergeCell ref="U117:U123"/>
    <mergeCell ref="V117:V123"/>
    <mergeCell ref="W117:W123"/>
    <mergeCell ref="V110:V116"/>
    <mergeCell ref="W110:W116"/>
    <mergeCell ref="X110:X116"/>
    <mergeCell ref="Y110:Y116"/>
    <mergeCell ref="Z110:Z111"/>
    <mergeCell ref="AA110:AA116"/>
    <mergeCell ref="AB110:AB116"/>
    <mergeCell ref="AC110:AC116"/>
    <mergeCell ref="AD110:AD116"/>
    <mergeCell ref="AC124:AC130"/>
    <mergeCell ref="AD124:AD130"/>
    <mergeCell ref="AE124:AE130"/>
    <mergeCell ref="AF124:AF130"/>
    <mergeCell ref="AG124:AG130"/>
    <mergeCell ref="AH124:AH130"/>
    <mergeCell ref="AG117:AG123"/>
    <mergeCell ref="AH117:AH123"/>
    <mergeCell ref="E124:E130"/>
    <mergeCell ref="F124:F130"/>
    <mergeCell ref="G124:G130"/>
    <mergeCell ref="H124:H130"/>
    <mergeCell ref="I124:I130"/>
    <mergeCell ref="K124:K130"/>
    <mergeCell ref="Q124:Q130"/>
    <mergeCell ref="R124:R130"/>
    <mergeCell ref="S124:S130"/>
    <mergeCell ref="T124:T130"/>
    <mergeCell ref="U124:U130"/>
    <mergeCell ref="V124:V130"/>
    <mergeCell ref="W124:W130"/>
    <mergeCell ref="X124:X130"/>
    <mergeCell ref="Y124:Y130"/>
    <mergeCell ref="X117:X123"/>
    <mergeCell ref="A117:A130"/>
    <mergeCell ref="B117:B130"/>
    <mergeCell ref="C117:C123"/>
    <mergeCell ref="D117:D123"/>
    <mergeCell ref="J117:J118"/>
    <mergeCell ref="O117:O123"/>
    <mergeCell ref="P117:P123"/>
    <mergeCell ref="Z117:Z118"/>
    <mergeCell ref="AB117:AB123"/>
    <mergeCell ref="J119:J123"/>
    <mergeCell ref="Z119:Z123"/>
    <mergeCell ref="C124:C130"/>
    <mergeCell ref="D124:D130"/>
    <mergeCell ref="J124:J125"/>
    <mergeCell ref="O124:O130"/>
    <mergeCell ref="P124:P130"/>
    <mergeCell ref="Z124:Z125"/>
    <mergeCell ref="AB124:AB130"/>
    <mergeCell ref="J126:J130"/>
    <mergeCell ref="Z126:Z130"/>
    <mergeCell ref="AA124:AA130"/>
    <mergeCell ref="Y117:Y123"/>
    <mergeCell ref="AA117:AA123"/>
    <mergeCell ref="E117:E123"/>
  </mergeCells>
  <conditionalFormatting sqref="J12:J18">
    <cfRule type="expression" dxfId="431" priority="509">
      <formula>$J$14="BAJA"</formula>
    </cfRule>
    <cfRule type="expression" dxfId="430" priority="510">
      <formula>$J$14="MODERADA"</formula>
    </cfRule>
    <cfRule type="expression" dxfId="429" priority="511">
      <formula>$J$14="ALTA"</formula>
    </cfRule>
    <cfRule type="expression" dxfId="428" priority="512">
      <formula>$J$14="EXTREMA"</formula>
    </cfRule>
  </conditionalFormatting>
  <conditionalFormatting sqref="Z12:Z18">
    <cfRule type="expression" dxfId="427" priority="505">
      <formula>$Z$14="MODERADA"</formula>
    </cfRule>
    <cfRule type="expression" dxfId="426" priority="506">
      <formula>$Z$14="EXTREMA"</formula>
    </cfRule>
    <cfRule type="expression" dxfId="425" priority="507">
      <formula>$Z$14="ALTA"</formula>
    </cfRule>
    <cfRule type="expression" dxfId="424" priority="508">
      <formula>$Z$14="BAJA"</formula>
    </cfRule>
  </conditionalFormatting>
  <conditionalFormatting sqref="Z19:Z25">
    <cfRule type="expression" dxfId="423" priority="501">
      <formula>$Z$21="MODERADA"</formula>
    </cfRule>
    <cfRule type="expression" dxfId="422" priority="502">
      <formula>$Z$21="EXTREMA"</formula>
    </cfRule>
    <cfRule type="expression" dxfId="421" priority="503">
      <formula>$Z$21="ALTA"</formula>
    </cfRule>
    <cfRule type="expression" dxfId="420" priority="504">
      <formula>$Z$21="BAJA"</formula>
    </cfRule>
  </conditionalFormatting>
  <conditionalFormatting sqref="J19 J21">
    <cfRule type="expression" dxfId="419" priority="497">
      <formula>$J$21="BAJA"</formula>
    </cfRule>
    <cfRule type="expression" dxfId="418" priority="498">
      <formula>$J$21="MODERADA"</formula>
    </cfRule>
    <cfRule type="expression" dxfId="417" priority="499">
      <formula>$J$21="ALTA"</formula>
    </cfRule>
    <cfRule type="expression" dxfId="416" priority="500">
      <formula>$J$21="EXTREMA"</formula>
    </cfRule>
  </conditionalFormatting>
  <conditionalFormatting sqref="Z26:Z32">
    <cfRule type="expression" dxfId="415" priority="489">
      <formula>$Z$14="MODERADA"</formula>
    </cfRule>
    <cfRule type="expression" dxfId="414" priority="490">
      <formula>$Z$14="EXTREMA"</formula>
    </cfRule>
    <cfRule type="expression" dxfId="413" priority="491">
      <formula>$Z$14="ALTA"</formula>
    </cfRule>
    <cfRule type="expression" dxfId="412" priority="492">
      <formula>$Z$14="BAJA"</formula>
    </cfRule>
  </conditionalFormatting>
  <conditionalFormatting sqref="J40 J42">
    <cfRule type="expression" dxfId="411" priority="485">
      <formula>$J$28="BAJA"</formula>
    </cfRule>
    <cfRule type="expression" dxfId="410" priority="486">
      <formula>$J$28="MODERADA"</formula>
    </cfRule>
    <cfRule type="expression" dxfId="409" priority="487">
      <formula>$J$28="ALTA"</formula>
    </cfRule>
    <cfRule type="expression" dxfId="408" priority="488">
      <formula>$J$28="EXTREMA"</formula>
    </cfRule>
  </conditionalFormatting>
  <conditionalFormatting sqref="J63">
    <cfRule type="expression" dxfId="407" priority="453">
      <formula>$J$28="BAJA"</formula>
    </cfRule>
    <cfRule type="expression" dxfId="406" priority="454">
      <formula>$J$28="MODERADA"</formula>
    </cfRule>
    <cfRule type="expression" dxfId="405" priority="455">
      <formula>$J$28="ALTA"</formula>
    </cfRule>
    <cfRule type="expression" dxfId="404" priority="456">
      <formula>$J$28="EXTREMA"</formula>
    </cfRule>
  </conditionalFormatting>
  <conditionalFormatting sqref="J61">
    <cfRule type="expression" dxfId="403" priority="449">
      <formula>$J$28="BAJA"</formula>
    </cfRule>
    <cfRule type="expression" dxfId="402" priority="450">
      <formula>$J$28="MODERADA"</formula>
    </cfRule>
    <cfRule type="expression" dxfId="401" priority="451">
      <formula>$J$28="ALTA"</formula>
    </cfRule>
    <cfRule type="expression" dxfId="400" priority="452">
      <formula>$J$28="EXTREMA"</formula>
    </cfRule>
  </conditionalFormatting>
  <conditionalFormatting sqref="J26:J27">
    <cfRule type="expression" dxfId="399" priority="425">
      <formula>$Z$14="MODERADA"</formula>
    </cfRule>
    <cfRule type="expression" dxfId="398" priority="426">
      <formula>$Z$14="EXTREMA"</formula>
    </cfRule>
    <cfRule type="expression" dxfId="397" priority="427">
      <formula>$Z$14="ALTA"</formula>
    </cfRule>
    <cfRule type="expression" dxfId="396" priority="428">
      <formula>$Z$14="BAJA"</formula>
    </cfRule>
  </conditionalFormatting>
  <conditionalFormatting sqref="J28:J32">
    <cfRule type="expression" dxfId="395" priority="421">
      <formula>$Z$14="MODERADA"</formula>
    </cfRule>
    <cfRule type="expression" dxfId="394" priority="422">
      <formula>$Z$14="EXTREMA"</formula>
    </cfRule>
    <cfRule type="expression" dxfId="393" priority="423">
      <formula>$Z$14="ALTA"</formula>
    </cfRule>
    <cfRule type="expression" dxfId="392" priority="424">
      <formula>$Z$14="BAJA"</formula>
    </cfRule>
  </conditionalFormatting>
  <conditionalFormatting sqref="J33:J34">
    <cfRule type="expression" dxfId="391" priority="417">
      <formula>$Z$14="MODERADA"</formula>
    </cfRule>
    <cfRule type="expression" dxfId="390" priority="418">
      <formula>$Z$14="EXTREMA"</formula>
    </cfRule>
    <cfRule type="expression" dxfId="389" priority="419">
      <formula>$Z$14="ALTA"</formula>
    </cfRule>
    <cfRule type="expression" dxfId="388" priority="420">
      <formula>$Z$14="BAJA"</formula>
    </cfRule>
  </conditionalFormatting>
  <conditionalFormatting sqref="J35">
    <cfRule type="expression" dxfId="387" priority="413">
      <formula>$Z$14="MODERADA"</formula>
    </cfRule>
    <cfRule type="expression" dxfId="386" priority="414">
      <formula>$Z$14="EXTREMA"</formula>
    </cfRule>
    <cfRule type="expression" dxfId="385" priority="415">
      <formula>$Z$14="ALTA"</formula>
    </cfRule>
    <cfRule type="expression" dxfId="384" priority="416">
      <formula>$Z$14="BAJA"</formula>
    </cfRule>
  </conditionalFormatting>
  <conditionalFormatting sqref="Z33:Z34">
    <cfRule type="expression" dxfId="383" priority="409">
      <formula>$Z$14="MODERADA"</formula>
    </cfRule>
    <cfRule type="expression" dxfId="382" priority="410">
      <formula>$Z$14="EXTREMA"</formula>
    </cfRule>
    <cfRule type="expression" dxfId="381" priority="411">
      <formula>$Z$14="ALTA"</formula>
    </cfRule>
    <cfRule type="expression" dxfId="380" priority="412">
      <formula>$Z$14="BAJA"</formula>
    </cfRule>
  </conditionalFormatting>
  <conditionalFormatting sqref="Z35">
    <cfRule type="expression" dxfId="379" priority="405">
      <formula>$Z$14="MODERADA"</formula>
    </cfRule>
    <cfRule type="expression" dxfId="378" priority="406">
      <formula>$Z$14="EXTREMA"</formula>
    </cfRule>
    <cfRule type="expression" dxfId="377" priority="407">
      <formula>$Z$14="ALTA"</formula>
    </cfRule>
    <cfRule type="expression" dxfId="376" priority="408">
      <formula>$Z$14="BAJA"</formula>
    </cfRule>
  </conditionalFormatting>
  <conditionalFormatting sqref="Z42">
    <cfRule type="expression" dxfId="375" priority="401">
      <formula>$J$28="BAJA"</formula>
    </cfRule>
    <cfRule type="expression" dxfId="374" priority="402">
      <formula>$J$28="MODERADA"</formula>
    </cfRule>
    <cfRule type="expression" dxfId="373" priority="403">
      <formula>$J$28="ALTA"</formula>
    </cfRule>
    <cfRule type="expression" dxfId="372" priority="404">
      <formula>$J$28="EXTREMA"</formula>
    </cfRule>
  </conditionalFormatting>
  <conditionalFormatting sqref="Z40">
    <cfRule type="expression" dxfId="371" priority="397">
      <formula>$J$28="BAJA"</formula>
    </cfRule>
    <cfRule type="expression" dxfId="370" priority="398">
      <formula>$J$28="MODERADA"</formula>
    </cfRule>
    <cfRule type="expression" dxfId="369" priority="399">
      <formula>$J$28="ALTA"</formula>
    </cfRule>
    <cfRule type="expression" dxfId="368" priority="400">
      <formula>$J$28="EXTREMA"</formula>
    </cfRule>
  </conditionalFormatting>
  <conditionalFormatting sqref="J49:J53">
    <cfRule type="expression" dxfId="367" priority="389">
      <formula>$J$14="BAJA"</formula>
    </cfRule>
    <cfRule type="expression" dxfId="366" priority="390">
      <formula>$J$14="MODERADA"</formula>
    </cfRule>
    <cfRule type="expression" dxfId="365" priority="391">
      <formula>$J$14="ALTA"</formula>
    </cfRule>
    <cfRule type="expression" dxfId="364" priority="392">
      <formula>$J$14="EXTREMA"</formula>
    </cfRule>
  </conditionalFormatting>
  <conditionalFormatting sqref="J47:J48">
    <cfRule type="expression" dxfId="363" priority="381">
      <formula>$J$14="BAJA"</formula>
    </cfRule>
    <cfRule type="expression" dxfId="362" priority="382">
      <formula>$J$14="MODERADA"</formula>
    </cfRule>
    <cfRule type="expression" dxfId="361" priority="383">
      <formula>$J$14="ALTA"</formula>
    </cfRule>
    <cfRule type="expression" dxfId="360" priority="384">
      <formula>$J$14="EXTREMA"</formula>
    </cfRule>
  </conditionalFormatting>
  <conditionalFormatting sqref="Z47:Z48">
    <cfRule type="expression" dxfId="359" priority="365">
      <formula>$Z$21="MODERADA"</formula>
    </cfRule>
    <cfRule type="expression" dxfId="358" priority="366">
      <formula>$Z$21="EXTREMA"</formula>
    </cfRule>
    <cfRule type="expression" dxfId="357" priority="367">
      <formula>$Z$21="ALTA"</formula>
    </cfRule>
    <cfRule type="expression" dxfId="356" priority="368">
      <formula>$Z$21="BAJA"</formula>
    </cfRule>
  </conditionalFormatting>
  <conditionalFormatting sqref="Z49">
    <cfRule type="expression" dxfId="355" priority="361">
      <formula>$Z$21="MODERADA"</formula>
    </cfRule>
    <cfRule type="expression" dxfId="354" priority="362">
      <formula>$Z$21="EXTREMA"</formula>
    </cfRule>
    <cfRule type="expression" dxfId="353" priority="363">
      <formula>$Z$21="ALTA"</formula>
    </cfRule>
    <cfRule type="expression" dxfId="352" priority="364">
      <formula>$Z$21="BAJA"</formula>
    </cfRule>
  </conditionalFormatting>
  <conditionalFormatting sqref="J56">
    <cfRule type="expression" dxfId="351" priority="349">
      <formula>$J$28="BAJA"</formula>
    </cfRule>
    <cfRule type="expression" dxfId="350" priority="350">
      <formula>$J$28="MODERADA"</formula>
    </cfRule>
    <cfRule type="expression" dxfId="349" priority="351">
      <formula>$J$28="ALTA"</formula>
    </cfRule>
    <cfRule type="expression" dxfId="348" priority="352">
      <formula>$J$28="EXTREMA"</formula>
    </cfRule>
  </conditionalFormatting>
  <conditionalFormatting sqref="J54">
    <cfRule type="expression" dxfId="347" priority="345">
      <formula>$J$28="BAJA"</formula>
    </cfRule>
    <cfRule type="expression" dxfId="346" priority="346">
      <formula>$J$28="MODERADA"</formula>
    </cfRule>
    <cfRule type="expression" dxfId="345" priority="347">
      <formula>$J$28="ALTA"</formula>
    </cfRule>
    <cfRule type="expression" dxfId="344" priority="348">
      <formula>$J$28="EXTREMA"</formula>
    </cfRule>
  </conditionalFormatting>
  <conditionalFormatting sqref="Z56">
    <cfRule type="expression" dxfId="343" priority="341">
      <formula>$J$28="BAJA"</formula>
    </cfRule>
    <cfRule type="expression" dxfId="342" priority="342">
      <formula>$J$28="MODERADA"</formula>
    </cfRule>
    <cfRule type="expression" dxfId="341" priority="343">
      <formula>$J$28="ALTA"</formula>
    </cfRule>
    <cfRule type="expression" dxfId="340" priority="344">
      <formula>$J$28="EXTREMA"</formula>
    </cfRule>
  </conditionalFormatting>
  <conditionalFormatting sqref="Z54">
    <cfRule type="expression" dxfId="339" priority="337">
      <formula>$J$28="BAJA"</formula>
    </cfRule>
    <cfRule type="expression" dxfId="338" priority="338">
      <formula>$J$28="MODERADA"</formula>
    </cfRule>
    <cfRule type="expression" dxfId="337" priority="339">
      <formula>$J$28="ALTA"</formula>
    </cfRule>
    <cfRule type="expression" dxfId="336" priority="340">
      <formula>$J$28="EXTREMA"</formula>
    </cfRule>
  </conditionalFormatting>
  <conditionalFormatting sqref="Z61">
    <cfRule type="expression" dxfId="335" priority="333">
      <formula>$J$28="BAJA"</formula>
    </cfRule>
    <cfRule type="expression" dxfId="334" priority="334">
      <formula>$J$28="MODERADA"</formula>
    </cfRule>
    <cfRule type="expression" dxfId="333" priority="335">
      <formula>$J$28="ALTA"</formula>
    </cfRule>
    <cfRule type="expression" dxfId="332" priority="336">
      <formula>$J$28="EXTREMA"</formula>
    </cfRule>
  </conditionalFormatting>
  <conditionalFormatting sqref="Z63">
    <cfRule type="expression" dxfId="331" priority="329">
      <formula>$J$28="BAJA"</formula>
    </cfRule>
    <cfRule type="expression" dxfId="330" priority="330">
      <formula>$J$28="MODERADA"</formula>
    </cfRule>
    <cfRule type="expression" dxfId="329" priority="331">
      <formula>$J$28="ALTA"</formula>
    </cfRule>
    <cfRule type="expression" dxfId="328" priority="332">
      <formula>$J$28="EXTREMA"</formula>
    </cfRule>
  </conditionalFormatting>
  <conditionalFormatting sqref="Z68:Z74">
    <cfRule type="expression" dxfId="327" priority="321">
      <formula>$Z$14="MODERADA"</formula>
    </cfRule>
    <cfRule type="expression" dxfId="326" priority="322">
      <formula>$Z$14="EXTREMA"</formula>
    </cfRule>
    <cfRule type="expression" dxfId="325" priority="323">
      <formula>$Z$14="ALTA"</formula>
    </cfRule>
    <cfRule type="expression" dxfId="324" priority="324">
      <formula>$Z$14="BAJA"</formula>
    </cfRule>
  </conditionalFormatting>
  <conditionalFormatting sqref="J70">
    <cfRule type="expression" dxfId="323" priority="297">
      <formula>$J$28="BAJA"</formula>
    </cfRule>
    <cfRule type="expression" dxfId="322" priority="298">
      <formula>$J$28="MODERADA"</formula>
    </cfRule>
    <cfRule type="expression" dxfId="321" priority="299">
      <formula>$J$28="ALTA"</formula>
    </cfRule>
    <cfRule type="expression" dxfId="320" priority="300">
      <formula>$J$28="EXTREMA"</formula>
    </cfRule>
  </conditionalFormatting>
  <conditionalFormatting sqref="J68">
    <cfRule type="expression" dxfId="319" priority="293">
      <formula>$J$28="BAJA"</formula>
    </cfRule>
    <cfRule type="expression" dxfId="318" priority="294">
      <formula>$J$28="MODERADA"</formula>
    </cfRule>
    <cfRule type="expression" dxfId="317" priority="295">
      <formula>$J$28="ALTA"</formula>
    </cfRule>
    <cfRule type="expression" dxfId="316" priority="296">
      <formula>$J$28="EXTREMA"</formula>
    </cfRule>
  </conditionalFormatting>
  <conditionalFormatting sqref="J75">
    <cfRule type="expression" dxfId="315" priority="289">
      <formula>$J$28="BAJA"</formula>
    </cfRule>
    <cfRule type="expression" dxfId="314" priority="290">
      <formula>$J$28="MODERADA"</formula>
    </cfRule>
    <cfRule type="expression" dxfId="313" priority="291">
      <formula>$J$28="ALTA"</formula>
    </cfRule>
    <cfRule type="expression" dxfId="312" priority="292">
      <formula>$J$28="EXTREMA"</formula>
    </cfRule>
  </conditionalFormatting>
  <conditionalFormatting sqref="J77">
    <cfRule type="expression" dxfId="311" priority="285">
      <formula>$J$28="BAJA"</formula>
    </cfRule>
    <cfRule type="expression" dxfId="310" priority="286">
      <formula>$J$28="MODERADA"</formula>
    </cfRule>
    <cfRule type="expression" dxfId="309" priority="287">
      <formula>$J$28="ALTA"</formula>
    </cfRule>
    <cfRule type="expression" dxfId="308" priority="288">
      <formula>$J$28="EXTREMA"</formula>
    </cfRule>
  </conditionalFormatting>
  <conditionalFormatting sqref="Z77:Z81">
    <cfRule type="expression" dxfId="307" priority="281">
      <formula>$Z$14="MODERADA"</formula>
    </cfRule>
    <cfRule type="expression" dxfId="306" priority="282">
      <formula>$Z$14="EXTREMA"</formula>
    </cfRule>
    <cfRule type="expression" dxfId="305" priority="283">
      <formula>$Z$14="ALTA"</formula>
    </cfRule>
    <cfRule type="expression" dxfId="304" priority="284">
      <formula>$Z$14="BAJA"</formula>
    </cfRule>
  </conditionalFormatting>
  <conditionalFormatting sqref="Z75">
    <cfRule type="expression" dxfId="303" priority="277">
      <formula>$J$28="BAJA"</formula>
    </cfRule>
    <cfRule type="expression" dxfId="302" priority="278">
      <formula>$J$28="MODERADA"</formula>
    </cfRule>
    <cfRule type="expression" dxfId="301" priority="279">
      <formula>$J$28="ALTA"</formula>
    </cfRule>
    <cfRule type="expression" dxfId="300" priority="280">
      <formula>$J$28="EXTREMA"</formula>
    </cfRule>
  </conditionalFormatting>
  <conditionalFormatting sqref="Z82:Z88">
    <cfRule type="expression" dxfId="299" priority="269">
      <formula>$Z$14="MODERADA"</formula>
    </cfRule>
    <cfRule type="expression" dxfId="298" priority="270">
      <formula>$Z$14="EXTREMA"</formula>
    </cfRule>
    <cfRule type="expression" dxfId="297" priority="271">
      <formula>$Z$14="ALTA"</formula>
    </cfRule>
    <cfRule type="expression" dxfId="296" priority="272">
      <formula>$Z$14="BAJA"</formula>
    </cfRule>
  </conditionalFormatting>
  <conditionalFormatting sqref="J84">
    <cfRule type="expression" dxfId="295" priority="265">
      <formula>$J$28="BAJA"</formula>
    </cfRule>
    <cfRule type="expression" dxfId="294" priority="266">
      <formula>$J$28="MODERADA"</formula>
    </cfRule>
    <cfRule type="expression" dxfId="293" priority="267">
      <formula>$J$28="ALTA"</formula>
    </cfRule>
    <cfRule type="expression" dxfId="292" priority="268">
      <formula>$J$28="EXTREMA"</formula>
    </cfRule>
  </conditionalFormatting>
  <conditionalFormatting sqref="J82">
    <cfRule type="expression" dxfId="291" priority="261">
      <formula>$J$28="BAJA"</formula>
    </cfRule>
    <cfRule type="expression" dxfId="290" priority="262">
      <formula>$J$28="MODERADA"</formula>
    </cfRule>
    <cfRule type="expression" dxfId="289" priority="263">
      <formula>$J$28="ALTA"</formula>
    </cfRule>
    <cfRule type="expression" dxfId="288" priority="264">
      <formula>$J$28="EXTREMA"</formula>
    </cfRule>
  </conditionalFormatting>
  <conditionalFormatting sqref="J89:J95">
    <cfRule type="expression" dxfId="287" priority="257">
      <formula>$J$14="BAJA"</formula>
    </cfRule>
    <cfRule type="expression" dxfId="286" priority="258">
      <formula>$J$14="MODERADA"</formula>
    </cfRule>
    <cfRule type="expression" dxfId="285" priority="259">
      <formula>$J$14="ALTA"</formula>
    </cfRule>
    <cfRule type="expression" dxfId="284" priority="260">
      <formula>$J$14="EXTREMA"</formula>
    </cfRule>
  </conditionalFormatting>
  <conditionalFormatting sqref="Z96:Z102">
    <cfRule type="expression" dxfId="283" priority="249">
      <formula>$Z$21="MODERADA"</formula>
    </cfRule>
    <cfRule type="expression" dxfId="282" priority="250">
      <formula>$Z$21="EXTREMA"</formula>
    </cfRule>
    <cfRule type="expression" dxfId="281" priority="251">
      <formula>$Z$21="ALTA"</formula>
    </cfRule>
    <cfRule type="expression" dxfId="280" priority="252">
      <formula>$Z$21="BAJA"</formula>
    </cfRule>
  </conditionalFormatting>
  <conditionalFormatting sqref="J96:J97">
    <cfRule type="expression" dxfId="279" priority="233">
      <formula>$Z$21="MODERADA"</formula>
    </cfRule>
    <cfRule type="expression" dxfId="278" priority="234">
      <formula>$Z$21="EXTREMA"</formula>
    </cfRule>
    <cfRule type="expression" dxfId="277" priority="235">
      <formula>$Z$21="ALTA"</formula>
    </cfRule>
    <cfRule type="expression" dxfId="276" priority="236">
      <formula>$Z$21="BAJA"</formula>
    </cfRule>
  </conditionalFormatting>
  <conditionalFormatting sqref="J98">
    <cfRule type="expression" dxfId="275" priority="229">
      <formula>$Z$21="MODERADA"</formula>
    </cfRule>
    <cfRule type="expression" dxfId="274" priority="230">
      <formula>$Z$21="EXTREMA"</formula>
    </cfRule>
    <cfRule type="expression" dxfId="273" priority="231">
      <formula>$Z$21="ALTA"</formula>
    </cfRule>
    <cfRule type="expression" dxfId="272" priority="232">
      <formula>$Z$21="BAJA"</formula>
    </cfRule>
  </conditionalFormatting>
  <conditionalFormatting sqref="Z91:Z95">
    <cfRule type="expression" dxfId="271" priority="225">
      <formula>$J$14="BAJA"</formula>
    </cfRule>
    <cfRule type="expression" dxfId="270" priority="226">
      <formula>$J$14="MODERADA"</formula>
    </cfRule>
    <cfRule type="expression" dxfId="269" priority="227">
      <formula>$J$14="ALTA"</formula>
    </cfRule>
    <cfRule type="expression" dxfId="268" priority="228">
      <formula>$J$14="EXTREMA"</formula>
    </cfRule>
  </conditionalFormatting>
  <conditionalFormatting sqref="Z89:Z90">
    <cfRule type="expression" dxfId="267" priority="221">
      <formula>$J$14="BAJA"</formula>
    </cfRule>
    <cfRule type="expression" dxfId="266" priority="222">
      <formula>$J$14="MODERADA"</formula>
    </cfRule>
    <cfRule type="expression" dxfId="265" priority="223">
      <formula>$J$14="ALTA"</formula>
    </cfRule>
    <cfRule type="expression" dxfId="264" priority="224">
      <formula>$J$14="EXTREMA"</formula>
    </cfRule>
  </conditionalFormatting>
  <conditionalFormatting sqref="J103:J109">
    <cfRule type="expression" dxfId="263" priority="217">
      <formula>$J$14="BAJA"</formula>
    </cfRule>
    <cfRule type="expression" dxfId="262" priority="218">
      <formula>$J$14="MODERADA"</formula>
    </cfRule>
    <cfRule type="expression" dxfId="261" priority="219">
      <formula>$J$14="ALTA"</formula>
    </cfRule>
    <cfRule type="expression" dxfId="260" priority="220">
      <formula>$J$14="EXTREMA"</formula>
    </cfRule>
  </conditionalFormatting>
  <conditionalFormatting sqref="Z103:Z109">
    <cfRule type="expression" dxfId="259" priority="213">
      <formula>$Z$14="MODERADA"</formula>
    </cfRule>
    <cfRule type="expression" dxfId="258" priority="214">
      <formula>$Z$14="EXTREMA"</formula>
    </cfRule>
    <cfRule type="expression" dxfId="257" priority="215">
      <formula>$Z$14="ALTA"</formula>
    </cfRule>
    <cfRule type="expression" dxfId="256" priority="216">
      <formula>$Z$14="BAJA"</formula>
    </cfRule>
  </conditionalFormatting>
  <conditionalFormatting sqref="Z110:Z116">
    <cfRule type="expression" dxfId="255" priority="209">
      <formula>$Z$21="MODERADA"</formula>
    </cfRule>
    <cfRule type="expression" dxfId="254" priority="210">
      <formula>$Z$21="EXTREMA"</formula>
    </cfRule>
    <cfRule type="expression" dxfId="253" priority="211">
      <formula>$Z$21="ALTA"</formula>
    </cfRule>
    <cfRule type="expression" dxfId="252" priority="212">
      <formula>$Z$21="BAJA"</formula>
    </cfRule>
  </conditionalFormatting>
  <conditionalFormatting sqref="J110 J112">
    <cfRule type="expression" dxfId="251" priority="205">
      <formula>$J$21="BAJA"</formula>
    </cfRule>
    <cfRule type="expression" dxfId="250" priority="206">
      <formula>$J$21="MODERADA"</formula>
    </cfRule>
    <cfRule type="expression" dxfId="249" priority="207">
      <formula>$J$21="ALTA"</formula>
    </cfRule>
    <cfRule type="expression" dxfId="248" priority="208">
      <formula>$J$21="EXTREMA"</formula>
    </cfRule>
  </conditionalFormatting>
  <conditionalFormatting sqref="J117:J123">
    <cfRule type="expression" dxfId="247" priority="201">
      <formula>$J$14="BAJA"</formula>
    </cfRule>
    <cfRule type="expression" dxfId="246" priority="202">
      <formula>$J$14="MODERADA"</formula>
    </cfRule>
    <cfRule type="expression" dxfId="245" priority="203">
      <formula>$J$14="ALTA"</formula>
    </cfRule>
    <cfRule type="expression" dxfId="244" priority="204">
      <formula>$J$14="EXTREMA"</formula>
    </cfRule>
  </conditionalFormatting>
  <conditionalFormatting sqref="Z124:Z130">
    <cfRule type="expression" dxfId="243" priority="193">
      <formula>$Z$21="MODERADA"</formula>
    </cfRule>
    <cfRule type="expression" dxfId="242" priority="194">
      <formula>$Z$21="EXTREMA"</formula>
    </cfRule>
    <cfRule type="expression" dxfId="241" priority="195">
      <formula>$Z$21="ALTA"</formula>
    </cfRule>
    <cfRule type="expression" dxfId="240" priority="196">
      <formula>$Z$21="BAJA"</formula>
    </cfRule>
  </conditionalFormatting>
  <conditionalFormatting sqref="J124 J126">
    <cfRule type="expression" dxfId="239" priority="189">
      <formula>$J$21="BAJA"</formula>
    </cfRule>
    <cfRule type="expression" dxfId="238" priority="190">
      <formula>$J$21="MODERADA"</formula>
    </cfRule>
    <cfRule type="expression" dxfId="237" priority="191">
      <formula>$J$21="ALTA"</formula>
    </cfRule>
    <cfRule type="expression" dxfId="236" priority="192">
      <formula>$J$21="EXTREMA"</formula>
    </cfRule>
  </conditionalFormatting>
  <conditionalFormatting sqref="Z119:Z123">
    <cfRule type="expression" dxfId="235" priority="185">
      <formula>$Z$21="MODERADA"</formula>
    </cfRule>
    <cfRule type="expression" dxfId="234" priority="186">
      <formula>$Z$21="EXTREMA"</formula>
    </cfRule>
    <cfRule type="expression" dxfId="233" priority="187">
      <formula>$Z$21="ALTA"</formula>
    </cfRule>
    <cfRule type="expression" dxfId="232" priority="188">
      <formula>$Z$21="BAJA"</formula>
    </cfRule>
  </conditionalFormatting>
  <conditionalFormatting sqref="Z117:Z118">
    <cfRule type="expression" dxfId="231" priority="181">
      <formula>$Z$21="MODERADA"</formula>
    </cfRule>
    <cfRule type="expression" dxfId="230" priority="182">
      <formula>$Z$21="EXTREMA"</formula>
    </cfRule>
    <cfRule type="expression" dxfId="229" priority="183">
      <formula>$Z$21="ALTA"</formula>
    </cfRule>
    <cfRule type="expression" dxfId="228" priority="184">
      <formula>$Z$21="BAJA"</formula>
    </cfRule>
  </conditionalFormatting>
  <conditionalFormatting sqref="Z166:Z167">
    <cfRule type="expression" dxfId="227" priority="65">
      <formula>$J$14="BAJA"</formula>
    </cfRule>
    <cfRule type="expression" dxfId="226" priority="66">
      <formula>$J$14="MODERADA"</formula>
    </cfRule>
    <cfRule type="expression" dxfId="225" priority="67">
      <formula>$J$14="ALTA"</formula>
    </cfRule>
    <cfRule type="expression" dxfId="224" priority="68">
      <formula>$J$14="EXTREMA"</formula>
    </cfRule>
  </conditionalFormatting>
  <conditionalFormatting sqref="Z180:Z186">
    <cfRule type="expression" dxfId="207" priority="49">
      <formula>$Z$21="MODERADA"</formula>
    </cfRule>
    <cfRule type="expression" dxfId="206" priority="50">
      <formula>$Z$21="EXTREMA"</formula>
    </cfRule>
    <cfRule type="expression" dxfId="205" priority="51">
      <formula>$Z$21="ALTA"</formula>
    </cfRule>
    <cfRule type="expression" dxfId="204" priority="52">
      <formula>$Z$21="BAJA"</formula>
    </cfRule>
  </conditionalFormatting>
  <conditionalFormatting sqref="Z168">
    <cfRule type="expression" dxfId="203" priority="61">
      <formula>$J$14="BAJA"</formula>
    </cfRule>
    <cfRule type="expression" dxfId="202" priority="62">
      <formula>$J$14="MODERADA"</formula>
    </cfRule>
    <cfRule type="expression" dxfId="201" priority="63">
      <formula>$J$14="ALTA"</formula>
    </cfRule>
    <cfRule type="expression" dxfId="200" priority="64">
      <formula>$J$14="EXTREMA"</formula>
    </cfRule>
  </conditionalFormatting>
  <conditionalFormatting sqref="J180">
    <cfRule type="expression" dxfId="195" priority="1">
      <formula>$Z$21="MODERADA"</formula>
    </cfRule>
    <cfRule type="expression" dxfId="194" priority="2">
      <formula>$Z$21="EXTREMA"</formula>
    </cfRule>
    <cfRule type="expression" dxfId="193" priority="3">
      <formula>$Z$21="ALTA"</formula>
    </cfRule>
    <cfRule type="expression" dxfId="192" priority="4">
      <formula>$Z$21="BAJA"</formula>
    </cfRule>
  </conditionalFormatting>
  <conditionalFormatting sqref="Z152">
    <cfRule type="expression" dxfId="183" priority="77">
      <formula>$J$28="BAJA"</formula>
    </cfRule>
    <cfRule type="expression" dxfId="182" priority="78">
      <formula>$J$28="MODERADA"</formula>
    </cfRule>
    <cfRule type="expression" dxfId="181" priority="79">
      <formula>$J$28="ALTA"</formula>
    </cfRule>
    <cfRule type="expression" dxfId="180" priority="80">
      <formula>$J$28="EXTREMA"</formula>
    </cfRule>
  </conditionalFormatting>
  <conditionalFormatting sqref="Z145:Z151">
    <cfRule type="expression" dxfId="151" priority="149">
      <formula>$Z$14="MODERADA"</formula>
    </cfRule>
    <cfRule type="expression" dxfId="150" priority="150">
      <formula>$Z$14="EXTREMA"</formula>
    </cfRule>
    <cfRule type="expression" dxfId="149" priority="151">
      <formula>$Z$14="ALTA"</formula>
    </cfRule>
    <cfRule type="expression" dxfId="148" priority="152">
      <formula>$Z$14="BAJA"</formula>
    </cfRule>
  </conditionalFormatting>
  <conditionalFormatting sqref="Z159:Z165">
    <cfRule type="expression" dxfId="139" priority="137">
      <formula>$Z$14="MODERADA"</formula>
    </cfRule>
    <cfRule type="expression" dxfId="138" priority="138">
      <formula>$Z$14="EXTREMA"</formula>
    </cfRule>
    <cfRule type="expression" dxfId="137" priority="139">
      <formula>$Z$14="ALTA"</formula>
    </cfRule>
    <cfRule type="expression" dxfId="136" priority="140">
      <formula>$Z$14="BAJA"</formula>
    </cfRule>
  </conditionalFormatting>
  <conditionalFormatting sqref="J159 J161">
    <cfRule type="expression" dxfId="135" priority="133">
      <formula>$J$28="BAJA"</formula>
    </cfRule>
    <cfRule type="expression" dxfId="134" priority="134">
      <formula>$J$28="MODERADA"</formula>
    </cfRule>
    <cfRule type="expression" dxfId="133" priority="135">
      <formula>$J$28="ALTA"</formula>
    </cfRule>
    <cfRule type="expression" dxfId="132" priority="136">
      <formula>$J$28="EXTREMA"</formula>
    </cfRule>
  </conditionalFormatting>
  <conditionalFormatting sqref="J147">
    <cfRule type="expression" dxfId="131" priority="129">
      <formula>$J$28="BAJA"</formula>
    </cfRule>
    <cfRule type="expression" dxfId="130" priority="130">
      <formula>$J$28="MODERADA"</formula>
    </cfRule>
    <cfRule type="expression" dxfId="129" priority="131">
      <formula>$J$28="ALTA"</formula>
    </cfRule>
    <cfRule type="expression" dxfId="128" priority="132">
      <formula>$J$28="EXTREMA"</formula>
    </cfRule>
  </conditionalFormatting>
  <conditionalFormatting sqref="J145">
    <cfRule type="expression" dxfId="127" priority="125">
      <formula>$J$28="BAJA"</formula>
    </cfRule>
    <cfRule type="expression" dxfId="126" priority="126">
      <formula>$J$28="MODERADA"</formula>
    </cfRule>
    <cfRule type="expression" dxfId="125" priority="127">
      <formula>$J$28="ALTA"</formula>
    </cfRule>
    <cfRule type="expression" dxfId="124" priority="128">
      <formula>$J$28="EXTREMA"</formula>
    </cfRule>
  </conditionalFormatting>
  <conditionalFormatting sqref="J140">
    <cfRule type="expression" dxfId="123" priority="121">
      <formula>$J$28="BAJA"</formula>
    </cfRule>
    <cfRule type="expression" dxfId="122" priority="122">
      <formula>$J$28="MODERADA"</formula>
    </cfRule>
    <cfRule type="expression" dxfId="121" priority="123">
      <formula>$J$28="ALTA"</formula>
    </cfRule>
    <cfRule type="expression" dxfId="120" priority="124">
      <formula>$J$28="EXTREMA"</formula>
    </cfRule>
  </conditionalFormatting>
  <conditionalFormatting sqref="J138">
    <cfRule type="expression" dxfId="119" priority="117">
      <formula>$J$28="BAJA"</formula>
    </cfRule>
    <cfRule type="expression" dxfId="118" priority="118">
      <formula>$J$28="MODERADA"</formula>
    </cfRule>
    <cfRule type="expression" dxfId="117" priority="119">
      <formula>$J$28="ALTA"</formula>
    </cfRule>
    <cfRule type="expression" dxfId="116" priority="120">
      <formula>$J$28="EXTREMA"</formula>
    </cfRule>
  </conditionalFormatting>
  <conditionalFormatting sqref="J133">
    <cfRule type="expression" dxfId="115" priority="113">
      <formula>$J$28="BAJA"</formula>
    </cfRule>
    <cfRule type="expression" dxfId="114" priority="114">
      <formula>$J$28="MODERADA"</formula>
    </cfRule>
    <cfRule type="expression" dxfId="113" priority="115">
      <formula>$J$28="ALTA"</formula>
    </cfRule>
    <cfRule type="expression" dxfId="112" priority="116">
      <formula>$J$28="EXTREMA"</formula>
    </cfRule>
  </conditionalFormatting>
  <conditionalFormatting sqref="J131">
    <cfRule type="expression" dxfId="111" priority="109">
      <formula>$J$28="BAJA"</formula>
    </cfRule>
    <cfRule type="expression" dxfId="110" priority="110">
      <formula>$J$28="MODERADA"</formula>
    </cfRule>
    <cfRule type="expression" dxfId="109" priority="111">
      <formula>$J$28="ALTA"</formula>
    </cfRule>
    <cfRule type="expression" dxfId="108" priority="112">
      <formula>$J$28="EXTREMA"</formula>
    </cfRule>
  </conditionalFormatting>
  <conditionalFormatting sqref="Z131">
    <cfRule type="expression" dxfId="107" priority="105">
      <formula>$J$28="BAJA"</formula>
    </cfRule>
    <cfRule type="expression" dxfId="106" priority="106">
      <formula>$J$28="MODERADA"</formula>
    </cfRule>
    <cfRule type="expression" dxfId="105" priority="107">
      <formula>$J$28="ALTA"</formula>
    </cfRule>
    <cfRule type="expression" dxfId="104" priority="108">
      <formula>$J$28="EXTREMA"</formula>
    </cfRule>
  </conditionalFormatting>
  <conditionalFormatting sqref="Z133">
    <cfRule type="expression" dxfId="103" priority="101">
      <formula>$J$28="BAJA"</formula>
    </cfRule>
    <cfRule type="expression" dxfId="102" priority="102">
      <formula>$J$28="MODERADA"</formula>
    </cfRule>
    <cfRule type="expression" dxfId="101" priority="103">
      <formula>$J$28="ALTA"</formula>
    </cfRule>
    <cfRule type="expression" dxfId="100" priority="104">
      <formula>$J$28="EXTREMA"</formula>
    </cfRule>
  </conditionalFormatting>
  <conditionalFormatting sqref="Z138">
    <cfRule type="expression" dxfId="99" priority="97">
      <formula>$J$28="BAJA"</formula>
    </cfRule>
    <cfRule type="expression" dxfId="98" priority="98">
      <formula>$J$28="MODERADA"</formula>
    </cfRule>
    <cfRule type="expression" dxfId="97" priority="99">
      <formula>$J$28="ALTA"</formula>
    </cfRule>
    <cfRule type="expression" dxfId="96" priority="100">
      <formula>$J$28="EXTREMA"</formula>
    </cfRule>
  </conditionalFormatting>
  <conditionalFormatting sqref="Z140">
    <cfRule type="expression" dxfId="95" priority="93">
      <formula>$J$28="BAJA"</formula>
    </cfRule>
    <cfRule type="expression" dxfId="94" priority="94">
      <formula>$J$28="MODERADA"</formula>
    </cfRule>
    <cfRule type="expression" dxfId="93" priority="95">
      <formula>$J$28="ALTA"</formula>
    </cfRule>
    <cfRule type="expression" dxfId="92" priority="96">
      <formula>$J$28="EXTREMA"</formula>
    </cfRule>
  </conditionalFormatting>
  <conditionalFormatting sqref="J154">
    <cfRule type="expression" dxfId="91" priority="89">
      <formula>$J$28="BAJA"</formula>
    </cfRule>
    <cfRule type="expression" dxfId="90" priority="90">
      <formula>$J$28="MODERADA"</formula>
    </cfRule>
    <cfRule type="expression" dxfId="89" priority="91">
      <formula>$J$28="ALTA"</formula>
    </cfRule>
    <cfRule type="expression" dxfId="88" priority="92">
      <formula>$J$28="EXTREMA"</formula>
    </cfRule>
  </conditionalFormatting>
  <conditionalFormatting sqref="Z154">
    <cfRule type="expression" dxfId="87" priority="85">
      <formula>$J$28="BAJA"</formula>
    </cfRule>
    <cfRule type="expression" dxfId="86" priority="86">
      <formula>$J$28="MODERADA"</formula>
    </cfRule>
    <cfRule type="expression" dxfId="85" priority="87">
      <formula>$J$28="ALTA"</formula>
    </cfRule>
    <cfRule type="expression" dxfId="84" priority="88">
      <formula>$J$28="EXTREMA"</formula>
    </cfRule>
  </conditionalFormatting>
  <conditionalFormatting sqref="J152">
    <cfRule type="expression" dxfId="83" priority="81">
      <formula>$J$28="BAJA"</formula>
    </cfRule>
    <cfRule type="expression" dxfId="82" priority="82">
      <formula>$J$28="MODERADA"</formula>
    </cfRule>
    <cfRule type="expression" dxfId="81" priority="83">
      <formula>$J$28="ALTA"</formula>
    </cfRule>
    <cfRule type="expression" dxfId="80" priority="84">
      <formula>$J$28="EXTREMA"</formula>
    </cfRule>
  </conditionalFormatting>
  <conditionalFormatting sqref="J166:J172">
    <cfRule type="expression" dxfId="75" priority="73">
      <formula>$J$14="BAJA"</formula>
    </cfRule>
    <cfRule type="expression" dxfId="74" priority="74">
      <formula>$J$14="MODERADA"</formula>
    </cfRule>
    <cfRule type="expression" dxfId="73" priority="75">
      <formula>$J$14="ALTA"</formula>
    </cfRule>
    <cfRule type="expression" dxfId="72" priority="76">
      <formula>$J$14="EXTREMA"</formula>
    </cfRule>
  </conditionalFormatting>
  <conditionalFormatting sqref="Z173:Z179">
    <cfRule type="expression" dxfId="55" priority="53">
      <formula>$Z$14="MODERADA"</formula>
    </cfRule>
    <cfRule type="expression" dxfId="54" priority="54">
      <formula>$Z$14="EXTREMA"</formula>
    </cfRule>
    <cfRule type="expression" dxfId="53" priority="55">
      <formula>$Z$14="ALTA"</formula>
    </cfRule>
    <cfRule type="expression" dxfId="52" priority="56">
      <formula>$Z$14="BAJA"</formula>
    </cfRule>
  </conditionalFormatting>
  <conditionalFormatting sqref="Z187:Z193">
    <cfRule type="expression" dxfId="43" priority="41">
      <formula>$Z$14="MODERADA"</formula>
    </cfRule>
    <cfRule type="expression" dxfId="42" priority="42">
      <formula>$Z$14="EXTREMA"</formula>
    </cfRule>
    <cfRule type="expression" dxfId="41" priority="43">
      <formula>$Z$14="ALTA"</formula>
    </cfRule>
    <cfRule type="expression" dxfId="40" priority="44">
      <formula>$Z$14="BAJA"</formula>
    </cfRule>
  </conditionalFormatting>
  <conditionalFormatting sqref="J187 J189">
    <cfRule type="expression" dxfId="39" priority="37">
      <formula>$J$28="BAJA"</formula>
    </cfRule>
    <cfRule type="expression" dxfId="38" priority="38">
      <formula>$J$28="MODERADA"</formula>
    </cfRule>
    <cfRule type="expression" dxfId="37" priority="39">
      <formula>$J$28="ALTA"</formula>
    </cfRule>
    <cfRule type="expression" dxfId="36" priority="40">
      <formula>$J$28="EXTREMA"</formula>
    </cfRule>
  </conditionalFormatting>
  <conditionalFormatting sqref="Z194:Z200">
    <cfRule type="expression" dxfId="35" priority="33">
      <formula>$Z$35="MODERADA"</formula>
    </cfRule>
    <cfRule type="expression" dxfId="34" priority="34">
      <formula>$Z$35="EXTREMA"</formula>
    </cfRule>
    <cfRule type="expression" dxfId="33" priority="35">
      <formula>$Z$35="ALTA"</formula>
    </cfRule>
    <cfRule type="expression" dxfId="32" priority="36">
      <formula>$Z$35="BAJA"</formula>
    </cfRule>
  </conditionalFormatting>
  <conditionalFormatting sqref="J194 J196">
    <cfRule type="expression" dxfId="31" priority="29">
      <formula>$J$35="BAJA"</formula>
    </cfRule>
    <cfRule type="expression" dxfId="30" priority="30">
      <formula>$J$35="MODERADA"</formula>
    </cfRule>
    <cfRule type="expression" dxfId="29" priority="31">
      <formula>$J$35="ALTA"</formula>
    </cfRule>
    <cfRule type="expression" dxfId="28" priority="32">
      <formula>$J$35="EXTREMA"</formula>
    </cfRule>
  </conditionalFormatting>
  <conditionalFormatting sqref="Z201:Z207">
    <cfRule type="expression" dxfId="27" priority="25">
      <formula>$Z$35="MODERADA"</formula>
    </cfRule>
    <cfRule type="expression" dxfId="26" priority="26">
      <formula>$Z$35="EXTREMA"</formula>
    </cfRule>
    <cfRule type="expression" dxfId="25" priority="27">
      <formula>$Z$35="ALTA"</formula>
    </cfRule>
    <cfRule type="expression" dxfId="24" priority="28">
      <formula>$Z$35="BAJA"</formula>
    </cfRule>
  </conditionalFormatting>
  <conditionalFormatting sqref="J201 J203">
    <cfRule type="expression" dxfId="23" priority="21">
      <formula>$J$35="BAJA"</formula>
    </cfRule>
    <cfRule type="expression" dxfId="22" priority="22">
      <formula>$J$35="MODERADA"</formula>
    </cfRule>
    <cfRule type="expression" dxfId="21" priority="23">
      <formula>$J$35="ALTA"</formula>
    </cfRule>
    <cfRule type="expression" dxfId="20" priority="24">
      <formula>$J$35="EXTREMA"</formula>
    </cfRule>
  </conditionalFormatting>
  <conditionalFormatting sqref="J175">
    <cfRule type="expression" dxfId="19" priority="17">
      <formula>$J$35="BAJA"</formula>
    </cfRule>
    <cfRule type="expression" dxfId="18" priority="18">
      <formula>$J$35="MODERADA"</formula>
    </cfRule>
    <cfRule type="expression" dxfId="17" priority="19">
      <formula>$J$35="ALTA"</formula>
    </cfRule>
    <cfRule type="expression" dxfId="16" priority="20">
      <formula>$J$35="EXTREMA"</formula>
    </cfRule>
  </conditionalFormatting>
  <conditionalFormatting sqref="J173">
    <cfRule type="expression" dxfId="15" priority="13">
      <formula>$J$35="BAJA"</formula>
    </cfRule>
    <cfRule type="expression" dxfId="14" priority="14">
      <formula>$J$35="MODERADA"</formula>
    </cfRule>
    <cfRule type="expression" dxfId="13" priority="15">
      <formula>$J$35="ALTA"</formula>
    </cfRule>
    <cfRule type="expression" dxfId="12" priority="16">
      <formula>$J$35="EXTREMA"</formula>
    </cfRule>
  </conditionalFormatting>
  <conditionalFormatting sqref="J182">
    <cfRule type="expression" dxfId="7" priority="5">
      <formula>$Z$21="MODERADA"</formula>
    </cfRule>
    <cfRule type="expression" dxfId="6" priority="6">
      <formula>$Z$21="EXTREMA"</formula>
    </cfRule>
    <cfRule type="expression" dxfId="5" priority="7">
      <formula>$Z$21="ALTA"</formula>
    </cfRule>
    <cfRule type="expression" dxfId="4" priority="8">
      <formula>$Z$21="BAJA"</formula>
    </cfRule>
  </conditionalFormatting>
  <dataValidations count="8">
    <dataValidation type="list" allowBlank="1" showInputMessage="1" showErrorMessage="1" sqref="M12:M67 M82:M207">
      <formula1>$XET$11:$XEU$11</formula1>
    </dataValidation>
    <dataValidation type="list" allowBlank="1" showInputMessage="1" showErrorMessage="1" sqref="F12:F67 F82:F207">
      <formula1>$XET$2:$XET$6</formula1>
    </dataValidation>
    <dataValidation type="list" allowBlank="1" showInputMessage="1" showErrorMessage="1" sqref="H12:H67 H82:H207">
      <formula1>$XET$9:$XEV$9</formula1>
    </dataValidation>
    <dataValidation type="list" allowBlank="1" showInputMessage="1" showErrorMessage="1" sqref="U12:U67 U82:U207">
      <formula1>$XEV$11:$XFD$11</formula1>
    </dataValidation>
    <dataValidation type="list" allowBlank="1" showInputMessage="1" showErrorMessage="1" sqref="M68:M81">
      <formula1>$XEV$12:$XEW$12</formula1>
    </dataValidation>
    <dataValidation type="list" allowBlank="1" showInputMessage="1" showErrorMessage="1" sqref="U68:U81">
      <formula1>$XEX$12:$XFD$12</formula1>
    </dataValidation>
    <dataValidation type="list" allowBlank="1" showInputMessage="1" showErrorMessage="1" sqref="H68:H81">
      <formula1>$XEV$10:$XEX$10</formula1>
    </dataValidation>
    <dataValidation type="list" allowBlank="1" showInputMessage="1" showErrorMessage="1" sqref="F68:F81">
      <formula1>$XEV$2:$XEV$6</formula1>
    </dataValidation>
  </dataValidations>
  <printOptions horizontalCentered="1"/>
  <pageMargins left="0" right="0" top="0.39370078740157483" bottom="0.51181102362204722" header="0.31496062992125984" footer="0.31496062992125984"/>
  <pageSetup scale="27" orientation="landscape" r:id="rId1"/>
  <colBreaks count="1" manualBreakCount="1">
    <brk id="34"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topLeftCell="A13" zoomScale="70" zoomScaleNormal="70" workbookViewId="0">
      <selection activeCell="E14" sqref="E14"/>
    </sheetView>
  </sheetViews>
  <sheetFormatPr baseColWidth="10" defaultRowHeight="15.75" x14ac:dyDescent="0.25"/>
  <cols>
    <col min="1" max="1" width="32.42578125" style="33" customWidth="1"/>
    <col min="2" max="2" width="26.85546875" style="32" customWidth="1"/>
    <col min="3" max="3" width="179" style="31" customWidth="1"/>
    <col min="4" max="4" width="34.140625" style="30" customWidth="1"/>
    <col min="5" max="16384" width="11.42578125" style="30"/>
  </cols>
  <sheetData>
    <row r="1" spans="1:3" ht="30" customHeight="1" x14ac:dyDescent="0.35">
      <c r="A1" s="771" t="s">
        <v>24</v>
      </c>
      <c r="B1" s="772"/>
      <c r="C1" s="773"/>
    </row>
    <row r="2" spans="1:3" ht="95.25" customHeight="1" x14ac:dyDescent="0.25">
      <c r="A2" s="774" t="s">
        <v>103</v>
      </c>
      <c r="B2" s="775"/>
      <c r="C2" s="776"/>
    </row>
    <row r="3" spans="1:3" ht="33.75" customHeight="1" x14ac:dyDescent="0.25">
      <c r="A3" s="43" t="s">
        <v>56</v>
      </c>
      <c r="B3" s="768" t="s">
        <v>102</v>
      </c>
      <c r="C3" s="769"/>
    </row>
    <row r="4" spans="1:3" ht="51.75" customHeight="1" x14ac:dyDescent="0.25">
      <c r="A4" s="42" t="s">
        <v>101</v>
      </c>
      <c r="B4" s="767" t="s">
        <v>100</v>
      </c>
      <c r="C4" s="770"/>
    </row>
    <row r="5" spans="1:3" ht="15" customHeight="1" x14ac:dyDescent="0.25">
      <c r="A5" s="777" t="s">
        <v>99</v>
      </c>
      <c r="B5" s="779" t="s">
        <v>98</v>
      </c>
      <c r="C5" s="780"/>
    </row>
    <row r="6" spans="1:3" ht="86.25" customHeight="1" x14ac:dyDescent="0.25">
      <c r="A6" s="778"/>
      <c r="B6" s="781"/>
      <c r="C6" s="782"/>
    </row>
    <row r="7" spans="1:3" s="41" customFormat="1" ht="36" customHeight="1" x14ac:dyDescent="0.25">
      <c r="A7" s="39" t="s">
        <v>35</v>
      </c>
      <c r="B7" s="761" t="s">
        <v>97</v>
      </c>
      <c r="C7" s="762"/>
    </row>
    <row r="8" spans="1:3" s="41" customFormat="1" ht="246.75" customHeight="1" x14ac:dyDescent="0.25">
      <c r="A8" s="39" t="s">
        <v>96</v>
      </c>
      <c r="B8" s="761" t="s">
        <v>95</v>
      </c>
      <c r="C8" s="762"/>
    </row>
    <row r="9" spans="1:3" ht="174.75" customHeight="1" x14ac:dyDescent="0.25">
      <c r="A9" s="39" t="s">
        <v>36</v>
      </c>
      <c r="B9" s="761" t="s">
        <v>94</v>
      </c>
      <c r="C9" s="762"/>
    </row>
    <row r="10" spans="1:3" ht="48.75" customHeight="1" x14ac:dyDescent="0.25">
      <c r="A10" s="39" t="s">
        <v>37</v>
      </c>
      <c r="B10" s="761" t="s">
        <v>93</v>
      </c>
      <c r="C10" s="762"/>
    </row>
    <row r="11" spans="1:3" ht="360.75" customHeight="1" x14ac:dyDescent="0.25">
      <c r="A11" s="763" t="s">
        <v>92</v>
      </c>
      <c r="B11" s="36" t="s">
        <v>8</v>
      </c>
      <c r="C11" s="35" t="s">
        <v>91</v>
      </c>
    </row>
    <row r="12" spans="1:3" ht="409.5" customHeight="1" x14ac:dyDescent="0.25">
      <c r="A12" s="764"/>
      <c r="B12" s="786" t="s">
        <v>9</v>
      </c>
      <c r="C12" s="783" t="s">
        <v>131</v>
      </c>
    </row>
    <row r="13" spans="1:3" ht="357" customHeight="1" x14ac:dyDescent="0.25">
      <c r="A13" s="764"/>
      <c r="B13" s="787"/>
      <c r="C13" s="784"/>
    </row>
    <row r="14" spans="1:3" ht="409.6" customHeight="1" x14ac:dyDescent="0.25">
      <c r="A14" s="764"/>
      <c r="B14" s="788"/>
      <c r="C14" s="785"/>
    </row>
    <row r="15" spans="1:3" ht="55.5" customHeight="1" x14ac:dyDescent="0.25">
      <c r="A15" s="764"/>
      <c r="B15" s="36" t="s">
        <v>10</v>
      </c>
      <c r="C15" s="35" t="s">
        <v>90</v>
      </c>
    </row>
    <row r="16" spans="1:3" ht="34.5" customHeight="1" x14ac:dyDescent="0.25">
      <c r="A16" s="39" t="s">
        <v>51</v>
      </c>
      <c r="B16" s="765" t="s">
        <v>89</v>
      </c>
      <c r="C16" s="766"/>
    </row>
    <row r="17" spans="1:3" ht="45.75" customHeight="1" x14ac:dyDescent="0.25">
      <c r="A17" s="39" t="s">
        <v>88</v>
      </c>
      <c r="B17" s="761" t="s">
        <v>50</v>
      </c>
      <c r="C17" s="762"/>
    </row>
    <row r="18" spans="1:3" ht="118.5" customHeight="1" x14ac:dyDescent="0.25">
      <c r="A18" s="40" t="s">
        <v>39</v>
      </c>
      <c r="B18" s="36" t="s">
        <v>40</v>
      </c>
      <c r="C18" s="35" t="s">
        <v>87</v>
      </c>
    </row>
    <row r="19" spans="1:3" ht="41.25" customHeight="1" x14ac:dyDescent="0.25">
      <c r="A19" s="39" t="s">
        <v>54</v>
      </c>
      <c r="B19" s="761" t="s">
        <v>86</v>
      </c>
      <c r="C19" s="762"/>
    </row>
    <row r="20" spans="1:3" ht="33" customHeight="1" x14ac:dyDescent="0.25">
      <c r="A20" s="777" t="s">
        <v>85</v>
      </c>
      <c r="B20" s="36" t="s">
        <v>41</v>
      </c>
      <c r="C20" s="35" t="s">
        <v>84</v>
      </c>
    </row>
    <row r="21" spans="1:3" ht="35.25" customHeight="1" x14ac:dyDescent="0.25">
      <c r="A21" s="790"/>
      <c r="B21" s="36" t="s">
        <v>42</v>
      </c>
      <c r="C21" s="35" t="s">
        <v>83</v>
      </c>
    </row>
    <row r="22" spans="1:3" ht="26.25" customHeight="1" x14ac:dyDescent="0.25">
      <c r="A22" s="778"/>
      <c r="B22" s="36" t="s">
        <v>43</v>
      </c>
      <c r="C22" s="35" t="s">
        <v>82</v>
      </c>
    </row>
    <row r="23" spans="1:3" ht="28.5" customHeight="1" x14ac:dyDescent="0.25">
      <c r="A23" s="763" t="s">
        <v>81</v>
      </c>
      <c r="B23" s="38" t="s">
        <v>80</v>
      </c>
      <c r="C23" s="37" t="s">
        <v>79</v>
      </c>
    </row>
    <row r="24" spans="1:3" ht="36.75" customHeight="1" x14ac:dyDescent="0.25">
      <c r="A24" s="764"/>
      <c r="B24" s="36" t="s">
        <v>42</v>
      </c>
      <c r="C24" s="35" t="s">
        <v>78</v>
      </c>
    </row>
    <row r="25" spans="1:3" ht="19.5" customHeight="1" x14ac:dyDescent="0.25">
      <c r="A25" s="764"/>
      <c r="B25" s="36" t="s">
        <v>45</v>
      </c>
      <c r="C25" s="35" t="s">
        <v>77</v>
      </c>
    </row>
    <row r="26" spans="1:3" ht="24.75" customHeight="1" x14ac:dyDescent="0.25">
      <c r="A26" s="789"/>
      <c r="B26" s="36" t="s">
        <v>46</v>
      </c>
      <c r="C26" s="35" t="s">
        <v>76</v>
      </c>
    </row>
    <row r="27" spans="1:3" ht="30" customHeight="1" x14ac:dyDescent="0.25">
      <c r="A27" s="34" t="s">
        <v>75</v>
      </c>
      <c r="B27" s="768" t="s">
        <v>132</v>
      </c>
      <c r="C27" s="769"/>
    </row>
    <row r="28" spans="1:3" ht="35.25" customHeight="1" x14ac:dyDescent="0.25">
      <c r="A28" s="44" t="s">
        <v>33</v>
      </c>
      <c r="B28" s="767" t="s">
        <v>74</v>
      </c>
      <c r="C28" s="767"/>
    </row>
    <row r="29" spans="1:3" ht="64.5" customHeight="1" x14ac:dyDescent="0.25">
      <c r="A29" s="45" t="s">
        <v>104</v>
      </c>
      <c r="B29" s="767" t="s">
        <v>133</v>
      </c>
      <c r="C29" s="767"/>
    </row>
  </sheetData>
  <mergeCells count="21">
    <mergeCell ref="B29:C29"/>
    <mergeCell ref="B27:C27"/>
    <mergeCell ref="B28:C28"/>
    <mergeCell ref="B4:C4"/>
    <mergeCell ref="A1:C1"/>
    <mergeCell ref="A2:C2"/>
    <mergeCell ref="B3:C3"/>
    <mergeCell ref="A5:A6"/>
    <mergeCell ref="B5:C6"/>
    <mergeCell ref="B7:C7"/>
    <mergeCell ref="C12:C14"/>
    <mergeCell ref="B12:B14"/>
    <mergeCell ref="A23:A26"/>
    <mergeCell ref="B19:C19"/>
    <mergeCell ref="A20:A22"/>
    <mergeCell ref="B8:C8"/>
    <mergeCell ref="B9:C9"/>
    <mergeCell ref="B10:C10"/>
    <mergeCell ref="A11:A15"/>
    <mergeCell ref="B16:C16"/>
    <mergeCell ref="B17:C1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798" t="s">
        <v>105</v>
      </c>
      <c r="B1" s="799"/>
      <c r="C1" s="799"/>
      <c r="D1" s="800"/>
    </row>
    <row r="2" spans="1:4" ht="15.75" thickBot="1" x14ac:dyDescent="0.3">
      <c r="A2" s="801" t="s">
        <v>106</v>
      </c>
      <c r="B2" s="48" t="s">
        <v>107</v>
      </c>
      <c r="C2" s="803" t="s">
        <v>109</v>
      </c>
      <c r="D2" s="804"/>
    </row>
    <row r="3" spans="1:4" ht="29.25" thickBot="1" x14ac:dyDescent="0.3">
      <c r="A3" s="802"/>
      <c r="B3" s="49" t="s">
        <v>108</v>
      </c>
      <c r="C3" s="52" t="s">
        <v>110</v>
      </c>
      <c r="D3" s="52" t="s">
        <v>12</v>
      </c>
    </row>
    <row r="4" spans="1:4" ht="15.75" thickBot="1" x14ac:dyDescent="0.3">
      <c r="A4" s="70">
        <v>1</v>
      </c>
      <c r="B4" s="50" t="s">
        <v>111</v>
      </c>
      <c r="C4" s="51"/>
      <c r="D4" s="51"/>
    </row>
    <row r="5" spans="1:4" ht="15.75" thickBot="1" x14ac:dyDescent="0.3">
      <c r="A5" s="70">
        <v>2</v>
      </c>
      <c r="B5" s="50" t="s">
        <v>112</v>
      </c>
      <c r="C5" s="51"/>
      <c r="D5" s="51"/>
    </row>
    <row r="6" spans="1:4" ht="15.75" thickBot="1" x14ac:dyDescent="0.3">
      <c r="A6" s="70">
        <v>3</v>
      </c>
      <c r="B6" s="50" t="s">
        <v>113</v>
      </c>
      <c r="C6" s="51"/>
      <c r="D6" s="51"/>
    </row>
    <row r="7" spans="1:4" ht="30.75" thickBot="1" x14ac:dyDescent="0.3">
      <c r="A7" s="70">
        <v>4</v>
      </c>
      <c r="B7" s="50" t="s">
        <v>114</v>
      </c>
      <c r="C7" s="51"/>
      <c r="D7" s="51"/>
    </row>
    <row r="8" spans="1:4" ht="15.75" thickBot="1" x14ac:dyDescent="0.3">
      <c r="A8" s="70">
        <v>5</v>
      </c>
      <c r="B8" s="50" t="s">
        <v>115</v>
      </c>
      <c r="C8" s="51"/>
      <c r="D8" s="51"/>
    </row>
    <row r="9" spans="1:4" ht="15.75" thickBot="1" x14ac:dyDescent="0.3">
      <c r="A9" s="70">
        <v>6</v>
      </c>
      <c r="B9" s="50" t="s">
        <v>116</v>
      </c>
      <c r="C9" s="51"/>
      <c r="D9" s="51"/>
    </row>
    <row r="10" spans="1:4" ht="15.75" thickBot="1" x14ac:dyDescent="0.3">
      <c r="A10" s="70">
        <v>7</v>
      </c>
      <c r="B10" s="50" t="s">
        <v>117</v>
      </c>
      <c r="C10" s="51"/>
      <c r="D10" s="51"/>
    </row>
    <row r="11" spans="1:4" ht="30.75" thickBot="1" x14ac:dyDescent="0.3">
      <c r="A11" s="70">
        <v>8</v>
      </c>
      <c r="B11" s="50" t="s">
        <v>118</v>
      </c>
      <c r="C11" s="51"/>
      <c r="D11" s="51"/>
    </row>
    <row r="12" spans="1:4" ht="15.75" thickBot="1" x14ac:dyDescent="0.3">
      <c r="A12" s="70">
        <v>9</v>
      </c>
      <c r="B12" s="50" t="s">
        <v>119</v>
      </c>
      <c r="C12" s="51"/>
      <c r="D12" s="51"/>
    </row>
    <row r="13" spans="1:4" ht="30.75" thickBot="1" x14ac:dyDescent="0.3">
      <c r="A13" s="70">
        <v>10</v>
      </c>
      <c r="B13" s="50" t="s">
        <v>120</v>
      </c>
      <c r="C13" s="51"/>
      <c r="D13" s="51"/>
    </row>
    <row r="14" spans="1:4" ht="15.75" thickBot="1" x14ac:dyDescent="0.3">
      <c r="A14" s="70">
        <v>11</v>
      </c>
      <c r="B14" s="50" t="s">
        <v>121</v>
      </c>
      <c r="C14" s="51"/>
      <c r="D14" s="51"/>
    </row>
    <row r="15" spans="1:4" ht="15.75" thickBot="1" x14ac:dyDescent="0.3">
      <c r="A15" s="70">
        <v>12</v>
      </c>
      <c r="B15" s="50" t="s">
        <v>122</v>
      </c>
      <c r="C15" s="51"/>
      <c r="D15" s="51"/>
    </row>
    <row r="16" spans="1:4" ht="15.75" thickBot="1" x14ac:dyDescent="0.3">
      <c r="A16" s="70">
        <v>13</v>
      </c>
      <c r="B16" s="50" t="s">
        <v>123</v>
      </c>
      <c r="C16" s="51"/>
      <c r="D16" s="51"/>
    </row>
    <row r="17" spans="1:4" ht="15.75" thickBot="1" x14ac:dyDescent="0.3">
      <c r="A17" s="70">
        <v>14</v>
      </c>
      <c r="B17" s="50" t="s">
        <v>124</v>
      </c>
      <c r="C17" s="51"/>
      <c r="D17" s="51"/>
    </row>
    <row r="18" spans="1:4" ht="15.75" thickBot="1" x14ac:dyDescent="0.3">
      <c r="A18" s="70">
        <v>15</v>
      </c>
      <c r="B18" s="50" t="s">
        <v>125</v>
      </c>
      <c r="C18" s="51"/>
      <c r="D18" s="51"/>
    </row>
    <row r="19" spans="1:4" ht="15.75" thickBot="1" x14ac:dyDescent="0.3">
      <c r="A19" s="70">
        <v>16</v>
      </c>
      <c r="B19" s="50" t="s">
        <v>126</v>
      </c>
      <c r="C19" s="51"/>
      <c r="D19" s="51"/>
    </row>
    <row r="20" spans="1:4" ht="15.75" thickBot="1" x14ac:dyDescent="0.3">
      <c r="A20" s="70">
        <v>17</v>
      </c>
      <c r="B20" s="50" t="s">
        <v>127</v>
      </c>
      <c r="C20" s="51"/>
      <c r="D20" s="51"/>
    </row>
    <row r="21" spans="1:4" ht="15.75" thickBot="1" x14ac:dyDescent="0.3">
      <c r="A21" s="70">
        <v>18</v>
      </c>
      <c r="B21" s="50" t="s">
        <v>128</v>
      </c>
      <c r="C21" s="51"/>
      <c r="D21" s="51"/>
    </row>
    <row r="22" spans="1:4" ht="15.75" thickBot="1" x14ac:dyDescent="0.3">
      <c r="A22" s="72">
        <v>19</v>
      </c>
      <c r="B22" s="50" t="s">
        <v>139</v>
      </c>
      <c r="C22" s="51"/>
      <c r="D22" s="51"/>
    </row>
    <row r="23" spans="1:4" ht="32.25" customHeight="1" x14ac:dyDescent="0.25">
      <c r="A23" s="805" t="s">
        <v>138</v>
      </c>
      <c r="B23" s="806"/>
      <c r="C23" s="806"/>
      <c r="D23" s="807"/>
    </row>
    <row r="24" spans="1:4" ht="20.25" customHeight="1" x14ac:dyDescent="0.25">
      <c r="A24" s="808" t="s">
        <v>130</v>
      </c>
      <c r="B24" s="808"/>
      <c r="C24" s="808"/>
      <c r="D24" s="808"/>
    </row>
    <row r="25" spans="1:4" ht="19.5" customHeight="1" x14ac:dyDescent="0.25">
      <c r="A25" s="809" t="s">
        <v>129</v>
      </c>
      <c r="B25" s="809"/>
      <c r="C25" s="809"/>
      <c r="D25" s="809"/>
    </row>
    <row r="26" spans="1:4" ht="15.75" thickBot="1" x14ac:dyDescent="0.3">
      <c r="A26" s="791" t="s">
        <v>137</v>
      </c>
      <c r="B26" s="791"/>
      <c r="C26" s="791"/>
      <c r="D26" s="791"/>
    </row>
    <row r="27" spans="1:4" ht="15.75" thickBot="1" x14ac:dyDescent="0.3">
      <c r="A27" s="792" t="s">
        <v>136</v>
      </c>
      <c r="B27" s="793"/>
      <c r="C27" s="794"/>
      <c r="D27" s="71"/>
    </row>
    <row r="28" spans="1:4" ht="15.75" thickBot="1" x14ac:dyDescent="0.3">
      <c r="A28" s="792" t="s">
        <v>135</v>
      </c>
      <c r="B28" s="793"/>
      <c r="C28" s="794"/>
      <c r="D28" s="71"/>
    </row>
    <row r="29" spans="1:4" ht="15.75" thickBot="1" x14ac:dyDescent="0.3">
      <c r="A29" s="795" t="s">
        <v>134</v>
      </c>
      <c r="B29" s="796"/>
      <c r="C29" s="797"/>
      <c r="D29" s="71"/>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798" t="s">
        <v>105</v>
      </c>
      <c r="B1" s="799"/>
      <c r="C1" s="799"/>
      <c r="D1" s="800"/>
    </row>
    <row r="2" spans="1:4" ht="15.75" thickBot="1" x14ac:dyDescent="0.3">
      <c r="A2" s="801" t="s">
        <v>106</v>
      </c>
      <c r="B2" s="48" t="s">
        <v>107</v>
      </c>
      <c r="C2" s="803" t="s">
        <v>109</v>
      </c>
      <c r="D2" s="804"/>
    </row>
    <row r="3" spans="1:4" ht="29.25" thickBot="1" x14ac:dyDescent="0.3">
      <c r="A3" s="802"/>
      <c r="B3" s="49" t="s">
        <v>108</v>
      </c>
      <c r="C3" s="52" t="s">
        <v>110</v>
      </c>
      <c r="D3" s="52" t="s">
        <v>12</v>
      </c>
    </row>
    <row r="4" spans="1:4" ht="15.75" thickBot="1" x14ac:dyDescent="0.3">
      <c r="A4" s="70">
        <v>1</v>
      </c>
      <c r="B4" s="50" t="s">
        <v>111</v>
      </c>
      <c r="C4" s="51"/>
      <c r="D4" s="51"/>
    </row>
    <row r="5" spans="1:4" ht="15.75" thickBot="1" x14ac:dyDescent="0.3">
      <c r="A5" s="70">
        <v>2</v>
      </c>
      <c r="B5" s="50" t="s">
        <v>112</v>
      </c>
      <c r="C5" s="51"/>
      <c r="D5" s="51"/>
    </row>
    <row r="6" spans="1:4" ht="15.75" thickBot="1" x14ac:dyDescent="0.3">
      <c r="A6" s="70">
        <v>3</v>
      </c>
      <c r="B6" s="50" t="s">
        <v>113</v>
      </c>
      <c r="C6" s="51"/>
      <c r="D6" s="51"/>
    </row>
    <row r="7" spans="1:4" ht="30.75" thickBot="1" x14ac:dyDescent="0.3">
      <c r="A7" s="70">
        <v>4</v>
      </c>
      <c r="B7" s="50" t="s">
        <v>114</v>
      </c>
      <c r="C7" s="51"/>
      <c r="D7" s="51"/>
    </row>
    <row r="8" spans="1:4" ht="15.75" thickBot="1" x14ac:dyDescent="0.3">
      <c r="A8" s="70">
        <v>5</v>
      </c>
      <c r="B8" s="50" t="s">
        <v>115</v>
      </c>
      <c r="C8" s="51"/>
      <c r="D8" s="51"/>
    </row>
    <row r="9" spans="1:4" ht="15.75" thickBot="1" x14ac:dyDescent="0.3">
      <c r="A9" s="70">
        <v>6</v>
      </c>
      <c r="B9" s="50" t="s">
        <v>116</v>
      </c>
      <c r="C9" s="51"/>
      <c r="D9" s="51"/>
    </row>
    <row r="10" spans="1:4" ht="15.75" thickBot="1" x14ac:dyDescent="0.3">
      <c r="A10" s="70">
        <v>7</v>
      </c>
      <c r="B10" s="50" t="s">
        <v>117</v>
      </c>
      <c r="C10" s="51"/>
      <c r="D10" s="51"/>
    </row>
    <row r="11" spans="1:4" ht="30.75" thickBot="1" x14ac:dyDescent="0.3">
      <c r="A11" s="70">
        <v>8</v>
      </c>
      <c r="B11" s="50" t="s">
        <v>118</v>
      </c>
      <c r="C11" s="51"/>
      <c r="D11" s="51"/>
    </row>
    <row r="12" spans="1:4" ht="15.75" thickBot="1" x14ac:dyDescent="0.3">
      <c r="A12" s="70">
        <v>9</v>
      </c>
      <c r="B12" s="50" t="s">
        <v>119</v>
      </c>
      <c r="C12" s="51"/>
      <c r="D12" s="51"/>
    </row>
    <row r="13" spans="1:4" ht="30.75" thickBot="1" x14ac:dyDescent="0.3">
      <c r="A13" s="70">
        <v>10</v>
      </c>
      <c r="B13" s="50" t="s">
        <v>120</v>
      </c>
      <c r="C13" s="51"/>
      <c r="D13" s="51"/>
    </row>
    <row r="14" spans="1:4" ht="15.75" thickBot="1" x14ac:dyDescent="0.3">
      <c r="A14" s="70">
        <v>11</v>
      </c>
      <c r="B14" s="50" t="s">
        <v>121</v>
      </c>
      <c r="C14" s="51"/>
      <c r="D14" s="51"/>
    </row>
    <row r="15" spans="1:4" ht="15.75" thickBot="1" x14ac:dyDescent="0.3">
      <c r="A15" s="70">
        <v>12</v>
      </c>
      <c r="B15" s="50" t="s">
        <v>122</v>
      </c>
      <c r="C15" s="51"/>
      <c r="D15" s="51"/>
    </row>
    <row r="16" spans="1:4" ht="15.75" thickBot="1" x14ac:dyDescent="0.3">
      <c r="A16" s="70">
        <v>13</v>
      </c>
      <c r="B16" s="50" t="s">
        <v>123</v>
      </c>
      <c r="C16" s="51"/>
      <c r="D16" s="51"/>
    </row>
    <row r="17" spans="1:4" ht="15.75" thickBot="1" x14ac:dyDescent="0.3">
      <c r="A17" s="70">
        <v>14</v>
      </c>
      <c r="B17" s="50" t="s">
        <v>124</v>
      </c>
      <c r="C17" s="51"/>
      <c r="D17" s="51"/>
    </row>
    <row r="18" spans="1:4" ht="15.75" thickBot="1" x14ac:dyDescent="0.3">
      <c r="A18" s="70">
        <v>15</v>
      </c>
      <c r="B18" s="50" t="s">
        <v>125</v>
      </c>
      <c r="C18" s="51"/>
      <c r="D18" s="51"/>
    </row>
    <row r="19" spans="1:4" ht="15.75" thickBot="1" x14ac:dyDescent="0.3">
      <c r="A19" s="70">
        <v>16</v>
      </c>
      <c r="B19" s="50" t="s">
        <v>126</v>
      </c>
      <c r="C19" s="51"/>
      <c r="D19" s="51"/>
    </row>
    <row r="20" spans="1:4" ht="15.75" thickBot="1" x14ac:dyDescent="0.3">
      <c r="A20" s="70">
        <v>17</v>
      </c>
      <c r="B20" s="50" t="s">
        <v>127</v>
      </c>
      <c r="C20" s="51"/>
      <c r="D20" s="51"/>
    </row>
    <row r="21" spans="1:4" ht="15.75" thickBot="1" x14ac:dyDescent="0.3">
      <c r="A21" s="70">
        <v>18</v>
      </c>
      <c r="B21" s="50" t="s">
        <v>128</v>
      </c>
      <c r="C21" s="51"/>
      <c r="D21" s="51"/>
    </row>
    <row r="22" spans="1:4" ht="15.75" thickBot="1" x14ac:dyDescent="0.3">
      <c r="A22" s="72">
        <v>19</v>
      </c>
      <c r="B22" s="50" t="s">
        <v>139</v>
      </c>
      <c r="C22" s="51"/>
      <c r="D22" s="51"/>
    </row>
    <row r="23" spans="1:4" ht="32.25" customHeight="1" x14ac:dyDescent="0.25">
      <c r="A23" s="805" t="s">
        <v>138</v>
      </c>
      <c r="B23" s="806"/>
      <c r="C23" s="806"/>
      <c r="D23" s="807"/>
    </row>
    <row r="24" spans="1:4" ht="20.25" customHeight="1" x14ac:dyDescent="0.25">
      <c r="A24" s="808" t="s">
        <v>130</v>
      </c>
      <c r="B24" s="808"/>
      <c r="C24" s="808"/>
      <c r="D24" s="808"/>
    </row>
    <row r="25" spans="1:4" ht="19.5" customHeight="1" x14ac:dyDescent="0.25">
      <c r="A25" s="809" t="s">
        <v>129</v>
      </c>
      <c r="B25" s="809"/>
      <c r="C25" s="809"/>
      <c r="D25" s="809"/>
    </row>
    <row r="26" spans="1:4" ht="15.75" thickBot="1" x14ac:dyDescent="0.3">
      <c r="A26" s="791" t="s">
        <v>137</v>
      </c>
      <c r="B26" s="791"/>
      <c r="C26" s="791"/>
      <c r="D26" s="791"/>
    </row>
    <row r="27" spans="1:4" ht="15.75" thickBot="1" x14ac:dyDescent="0.3">
      <c r="A27" s="792" t="s">
        <v>136</v>
      </c>
      <c r="B27" s="793"/>
      <c r="C27" s="794"/>
      <c r="D27" s="71"/>
    </row>
    <row r="28" spans="1:4" ht="15.75" thickBot="1" x14ac:dyDescent="0.3">
      <c r="A28" s="792" t="s">
        <v>135</v>
      </c>
      <c r="B28" s="793"/>
      <c r="C28" s="794"/>
      <c r="D28" s="71"/>
    </row>
    <row r="29" spans="1:4" ht="15.75" thickBot="1" x14ac:dyDescent="0.3">
      <c r="A29" s="795" t="s">
        <v>134</v>
      </c>
      <c r="B29" s="796"/>
      <c r="C29" s="797"/>
      <c r="D29" s="71"/>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sqref="A1:XFD1048576"/>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15.75" thickBot="1" x14ac:dyDescent="0.3">
      <c r="A1" s="798" t="s">
        <v>105</v>
      </c>
      <c r="B1" s="799"/>
      <c r="C1" s="799"/>
      <c r="D1" s="800"/>
    </row>
    <row r="2" spans="1:4" ht="15.75" thickBot="1" x14ac:dyDescent="0.3">
      <c r="A2" s="801" t="s">
        <v>106</v>
      </c>
      <c r="B2" s="48" t="s">
        <v>107</v>
      </c>
      <c r="C2" s="803" t="s">
        <v>109</v>
      </c>
      <c r="D2" s="804"/>
    </row>
    <row r="3" spans="1:4" ht="29.25" thickBot="1" x14ac:dyDescent="0.3">
      <c r="A3" s="802"/>
      <c r="B3" s="49" t="s">
        <v>108</v>
      </c>
      <c r="C3" s="52" t="s">
        <v>110</v>
      </c>
      <c r="D3" s="52" t="s">
        <v>12</v>
      </c>
    </row>
    <row r="4" spans="1:4" ht="15.75" thickBot="1" x14ac:dyDescent="0.3">
      <c r="A4" s="70">
        <v>1</v>
      </c>
      <c r="B4" s="50" t="s">
        <v>111</v>
      </c>
      <c r="C4" s="51"/>
      <c r="D4" s="51"/>
    </row>
    <row r="5" spans="1:4" ht="15.75" thickBot="1" x14ac:dyDescent="0.3">
      <c r="A5" s="70">
        <v>2</v>
      </c>
      <c r="B5" s="50" t="s">
        <v>112</v>
      </c>
      <c r="C5" s="51"/>
      <c r="D5" s="51"/>
    </row>
    <row r="6" spans="1:4" ht="15.75" thickBot="1" x14ac:dyDescent="0.3">
      <c r="A6" s="70">
        <v>3</v>
      </c>
      <c r="B6" s="50" t="s">
        <v>113</v>
      </c>
      <c r="C6" s="51"/>
      <c r="D6" s="51"/>
    </row>
    <row r="7" spans="1:4" ht="30.75" thickBot="1" x14ac:dyDescent="0.3">
      <c r="A7" s="70">
        <v>4</v>
      </c>
      <c r="B7" s="50" t="s">
        <v>114</v>
      </c>
      <c r="C7" s="51"/>
      <c r="D7" s="51"/>
    </row>
    <row r="8" spans="1:4" ht="15.75" thickBot="1" x14ac:dyDescent="0.3">
      <c r="A8" s="70">
        <v>5</v>
      </c>
      <c r="B8" s="50" t="s">
        <v>115</v>
      </c>
      <c r="C8" s="51"/>
      <c r="D8" s="51"/>
    </row>
    <row r="9" spans="1:4" ht="15.75" thickBot="1" x14ac:dyDescent="0.3">
      <c r="A9" s="70">
        <v>6</v>
      </c>
      <c r="B9" s="50" t="s">
        <v>116</v>
      </c>
      <c r="C9" s="51"/>
      <c r="D9" s="51"/>
    </row>
    <row r="10" spans="1:4" ht="15.75" thickBot="1" x14ac:dyDescent="0.3">
      <c r="A10" s="70">
        <v>7</v>
      </c>
      <c r="B10" s="50" t="s">
        <v>117</v>
      </c>
      <c r="C10" s="51"/>
      <c r="D10" s="51"/>
    </row>
    <row r="11" spans="1:4" ht="30.75" thickBot="1" x14ac:dyDescent="0.3">
      <c r="A11" s="70">
        <v>8</v>
      </c>
      <c r="B11" s="50" t="s">
        <v>118</v>
      </c>
      <c r="C11" s="51"/>
      <c r="D11" s="51"/>
    </row>
    <row r="12" spans="1:4" ht="15.75" thickBot="1" x14ac:dyDescent="0.3">
      <c r="A12" s="70">
        <v>9</v>
      </c>
      <c r="B12" s="50" t="s">
        <v>119</v>
      </c>
      <c r="C12" s="51"/>
      <c r="D12" s="51"/>
    </row>
    <row r="13" spans="1:4" ht="30.75" thickBot="1" x14ac:dyDescent="0.3">
      <c r="A13" s="70">
        <v>10</v>
      </c>
      <c r="B13" s="50" t="s">
        <v>120</v>
      </c>
      <c r="C13" s="51"/>
      <c r="D13" s="51"/>
    </row>
    <row r="14" spans="1:4" ht="15.75" thickBot="1" x14ac:dyDescent="0.3">
      <c r="A14" s="70">
        <v>11</v>
      </c>
      <c r="B14" s="50" t="s">
        <v>121</v>
      </c>
      <c r="C14" s="51"/>
      <c r="D14" s="51"/>
    </row>
    <row r="15" spans="1:4" ht="15.75" thickBot="1" x14ac:dyDescent="0.3">
      <c r="A15" s="70">
        <v>12</v>
      </c>
      <c r="B15" s="50" t="s">
        <v>122</v>
      </c>
      <c r="C15" s="51"/>
      <c r="D15" s="51"/>
    </row>
    <row r="16" spans="1:4" ht="15.75" thickBot="1" x14ac:dyDescent="0.3">
      <c r="A16" s="70">
        <v>13</v>
      </c>
      <c r="B16" s="50" t="s">
        <v>123</v>
      </c>
      <c r="C16" s="51"/>
      <c r="D16" s="51"/>
    </row>
    <row r="17" spans="1:4" ht="15.75" thickBot="1" x14ac:dyDescent="0.3">
      <c r="A17" s="70">
        <v>14</v>
      </c>
      <c r="B17" s="50" t="s">
        <v>124</v>
      </c>
      <c r="C17" s="51"/>
      <c r="D17" s="51"/>
    </row>
    <row r="18" spans="1:4" ht="15.75" thickBot="1" x14ac:dyDescent="0.3">
      <c r="A18" s="70">
        <v>15</v>
      </c>
      <c r="B18" s="50" t="s">
        <v>125</v>
      </c>
      <c r="C18" s="51"/>
      <c r="D18" s="51"/>
    </row>
    <row r="19" spans="1:4" ht="15.75" thickBot="1" x14ac:dyDescent="0.3">
      <c r="A19" s="70">
        <v>16</v>
      </c>
      <c r="B19" s="50" t="s">
        <v>126</v>
      </c>
      <c r="C19" s="51"/>
      <c r="D19" s="51"/>
    </row>
    <row r="20" spans="1:4" ht="15.75" thickBot="1" x14ac:dyDescent="0.3">
      <c r="A20" s="70">
        <v>17</v>
      </c>
      <c r="B20" s="50" t="s">
        <v>127</v>
      </c>
      <c r="C20" s="51"/>
      <c r="D20" s="51"/>
    </row>
    <row r="21" spans="1:4" ht="15.75" thickBot="1" x14ac:dyDescent="0.3">
      <c r="A21" s="70">
        <v>18</v>
      </c>
      <c r="B21" s="50" t="s">
        <v>128</v>
      </c>
      <c r="C21" s="51"/>
      <c r="D21" s="51"/>
    </row>
    <row r="22" spans="1:4" ht="15.75" thickBot="1" x14ac:dyDescent="0.3">
      <c r="A22" s="72">
        <v>19</v>
      </c>
      <c r="B22" s="50" t="s">
        <v>139</v>
      </c>
      <c r="C22" s="51"/>
      <c r="D22" s="51"/>
    </row>
    <row r="23" spans="1:4" ht="32.25" customHeight="1" x14ac:dyDescent="0.25">
      <c r="A23" s="805" t="s">
        <v>138</v>
      </c>
      <c r="B23" s="806"/>
      <c r="C23" s="806"/>
      <c r="D23" s="807"/>
    </row>
    <row r="24" spans="1:4" ht="20.25" customHeight="1" x14ac:dyDescent="0.25">
      <c r="A24" s="808" t="s">
        <v>130</v>
      </c>
      <c r="B24" s="808"/>
      <c r="C24" s="808"/>
      <c r="D24" s="808"/>
    </row>
    <row r="25" spans="1:4" ht="19.5" customHeight="1" x14ac:dyDescent="0.25">
      <c r="A25" s="809" t="s">
        <v>129</v>
      </c>
      <c r="B25" s="809"/>
      <c r="C25" s="809"/>
      <c r="D25" s="809"/>
    </row>
    <row r="26" spans="1:4" ht="15.75" thickBot="1" x14ac:dyDescent="0.3">
      <c r="A26" s="791" t="s">
        <v>137</v>
      </c>
      <c r="B26" s="791"/>
      <c r="C26" s="791"/>
      <c r="D26" s="791"/>
    </row>
    <row r="27" spans="1:4" ht="15.75" thickBot="1" x14ac:dyDescent="0.3">
      <c r="A27" s="792" t="s">
        <v>136</v>
      </c>
      <c r="B27" s="793"/>
      <c r="C27" s="794"/>
      <c r="D27" s="71"/>
    </row>
    <row r="28" spans="1:4" ht="15.75" thickBot="1" x14ac:dyDescent="0.3">
      <c r="A28" s="792" t="s">
        <v>135</v>
      </c>
      <c r="B28" s="793"/>
      <c r="C28" s="794"/>
      <c r="D28" s="71"/>
    </row>
    <row r="29" spans="1:4" ht="15.75" thickBot="1" x14ac:dyDescent="0.3">
      <c r="A29" s="795" t="s">
        <v>134</v>
      </c>
      <c r="B29" s="796"/>
      <c r="C29" s="797"/>
      <c r="D29" s="71"/>
    </row>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FORMATO</vt:lpstr>
      <vt:lpstr>INSTRUCTIVO DE DILIGENCIAMIENTO</vt:lpstr>
      <vt:lpstr>ENCUESTA IMPACTO RIESGO 1</vt:lpstr>
      <vt:lpstr>ENCUESTA IMPACTO RIESGO 2</vt:lpstr>
      <vt:lpstr>ENCUESTA IMPACTO RIESGO 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2019-05-15T21:39:52Z</dcterms:modified>
</cp:coreProperties>
</file>