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showInkAnnotation="0" autoCompressPictures="0"/>
  <mc:AlternateContent xmlns:mc="http://schemas.openxmlformats.org/markup-compatibility/2006">
    <mc:Choice Requires="x15">
      <x15ac:absPath xmlns:x15ac="http://schemas.microsoft.com/office/spreadsheetml/2010/11/ac" url="C:\Users\yulyg\Desktop\Mapas de Riesgo 3333333\Finales\"/>
    </mc:Choice>
  </mc:AlternateContent>
  <bookViews>
    <workbookView xWindow="0" yWindow="0" windowWidth="28800" windowHeight="11610"/>
  </bookViews>
  <sheets>
    <sheet name="APOYO" sheetId="6" r:id="rId1"/>
    <sheet name="Hoja1" sheetId="7" r:id="rId2"/>
  </sheets>
  <definedNames>
    <definedName name="_xlnm.Print_Area" localSheetId="0">APOYO!$A$1:$AJ$257</definedName>
  </definedNames>
  <calcPr calcId="171027"/>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AC111" i="6" l="1"/>
  <c r="AC104" i="6"/>
  <c r="O229" i="6" l="1"/>
  <c r="O228" i="6"/>
  <c r="O227" i="6"/>
  <c r="O226" i="6"/>
  <c r="O225" i="6"/>
  <c r="O224" i="6"/>
  <c r="O223" i="6"/>
  <c r="I223" i="6"/>
  <c r="G223" i="6"/>
  <c r="X223" i="6" s="1"/>
  <c r="O222" i="6"/>
  <c r="O221" i="6"/>
  <c r="O220" i="6"/>
  <c r="O219" i="6"/>
  <c r="O218" i="6"/>
  <c r="O217" i="6"/>
  <c r="O216" i="6"/>
  <c r="I216" i="6"/>
  <c r="G216" i="6"/>
  <c r="X216" i="6" s="1"/>
  <c r="O215" i="6"/>
  <c r="O214" i="6"/>
  <c r="O213" i="6"/>
  <c r="O212" i="6"/>
  <c r="O211" i="6"/>
  <c r="O210" i="6"/>
  <c r="O209" i="6"/>
  <c r="I209" i="6"/>
  <c r="G209" i="6"/>
  <c r="O208" i="6"/>
  <c r="O207" i="6"/>
  <c r="O206" i="6"/>
  <c r="O205" i="6"/>
  <c r="O204" i="6"/>
  <c r="O203" i="6"/>
  <c r="O202" i="6"/>
  <c r="I202" i="6"/>
  <c r="Z202" i="6" s="1"/>
  <c r="G202" i="6"/>
  <c r="P223" i="6" l="1"/>
  <c r="Q223" i="6" s="1"/>
  <c r="R223" i="6" s="1"/>
  <c r="S223" i="6" s="1"/>
  <c r="W223" i="6" s="1"/>
  <c r="P209" i="6"/>
  <c r="Q209" i="6" s="1"/>
  <c r="R209" i="6" s="1"/>
  <c r="S209" i="6" s="1"/>
  <c r="W209" i="6" s="1"/>
  <c r="P202" i="6"/>
  <c r="Q202" i="6" s="1"/>
  <c r="R202" i="6" s="1"/>
  <c r="S202" i="6" s="1"/>
  <c r="W202" i="6" s="1"/>
  <c r="J202" i="6"/>
  <c r="J216" i="6"/>
  <c r="K216" i="6" s="1"/>
  <c r="P216" i="6"/>
  <c r="Q216" i="6" s="1"/>
  <c r="R216" i="6" s="1"/>
  <c r="S216" i="6" s="1"/>
  <c r="W216" i="6" s="1"/>
  <c r="T223" i="6"/>
  <c r="J223" i="6"/>
  <c r="X209" i="6"/>
  <c r="T209" i="6"/>
  <c r="J209" i="6"/>
  <c r="K204" i="6"/>
  <c r="K202" i="6"/>
  <c r="X202" i="6"/>
  <c r="AA202" i="6" s="1"/>
  <c r="T202" i="6" l="1"/>
  <c r="U202" i="6" s="1"/>
  <c r="K218" i="6"/>
  <c r="T216" i="6"/>
  <c r="U216" i="6" s="1"/>
  <c r="Z216" i="6" s="1"/>
  <c r="AA216" i="6" s="1"/>
  <c r="AB218" i="6" s="1"/>
  <c r="K223" i="6"/>
  <c r="K225" i="6"/>
  <c r="U223" i="6"/>
  <c r="Z223" i="6" s="1"/>
  <c r="AA223" i="6" s="1"/>
  <c r="AB223" i="6" s="1"/>
  <c r="K209" i="6"/>
  <c r="K211" i="6"/>
  <c r="U209" i="6"/>
  <c r="Z209" i="6" s="1"/>
  <c r="AA209" i="6" s="1"/>
  <c r="AB211" i="6" s="1"/>
  <c r="AB204" i="6"/>
  <c r="AB202" i="6"/>
  <c r="Y202" i="6" l="1"/>
  <c r="AB225" i="6"/>
  <c r="AB216" i="6"/>
  <c r="AB209" i="6"/>
  <c r="Y195" i="6" l="1"/>
  <c r="W195" i="6"/>
  <c r="Y188" i="6" l="1"/>
  <c r="W188" i="6"/>
  <c r="G13" i="6" l="1"/>
  <c r="I13" i="6"/>
  <c r="Z13" i="6" s="1"/>
  <c r="O13" i="6"/>
  <c r="O14" i="6"/>
  <c r="O15" i="6"/>
  <c r="O16" i="6"/>
  <c r="O17" i="6"/>
  <c r="O18" i="6"/>
  <c r="O19" i="6"/>
  <c r="G20" i="6"/>
  <c r="I20" i="6"/>
  <c r="Z20" i="6" s="1"/>
  <c r="O20" i="6"/>
  <c r="O21" i="6"/>
  <c r="O22" i="6"/>
  <c r="O23" i="6"/>
  <c r="O24" i="6"/>
  <c r="O25" i="6"/>
  <c r="O26" i="6"/>
  <c r="J13" i="6" l="1"/>
  <c r="K15" i="6" s="1"/>
  <c r="P13" i="6"/>
  <c r="Q13" i="6" s="1"/>
  <c r="R13" i="6" s="1"/>
  <c r="S13" i="6" s="1"/>
  <c r="P20" i="6"/>
  <c r="Q20" i="6" s="1"/>
  <c r="R20" i="6" s="1"/>
  <c r="S20" i="6" s="1"/>
  <c r="J20" i="6"/>
  <c r="K22" i="6" s="1"/>
  <c r="K13" i="6"/>
  <c r="K20" i="6" l="1"/>
  <c r="T13" i="6"/>
  <c r="T20" i="6"/>
  <c r="U20" i="6" s="1"/>
  <c r="X13" i="6"/>
  <c r="AA13" i="6" s="1"/>
  <c r="W13" i="6"/>
  <c r="U13" i="6"/>
  <c r="Y13" i="6"/>
  <c r="X20" i="6"/>
  <c r="AA20" i="6" s="1"/>
  <c r="W20" i="6"/>
  <c r="Y20" i="6" l="1"/>
  <c r="AB13" i="6"/>
  <c r="AB15" i="6"/>
  <c r="AB20" i="6"/>
  <c r="AB22" i="6"/>
  <c r="O166" i="6" l="1"/>
  <c r="O165" i="6"/>
  <c r="O164" i="6"/>
  <c r="O163" i="6"/>
  <c r="O162" i="6"/>
  <c r="O161" i="6"/>
  <c r="O160" i="6"/>
  <c r="I160" i="6"/>
  <c r="G160" i="6"/>
  <c r="P160" i="6" l="1"/>
  <c r="Q160" i="6" s="1"/>
  <c r="R160" i="6" s="1"/>
  <c r="S160" i="6" s="1"/>
  <c r="W160" i="6" s="1"/>
  <c r="X160" i="6"/>
  <c r="J160" i="6"/>
  <c r="T160" i="6" l="1"/>
  <c r="U160" i="6" s="1"/>
  <c r="Z160" i="6" s="1"/>
  <c r="AA160" i="6" s="1"/>
  <c r="K160" i="6"/>
  <c r="K162" i="6"/>
  <c r="AB162" i="6" l="1"/>
  <c r="AB160" i="6"/>
  <c r="Y153" i="6" l="1"/>
  <c r="W153" i="6"/>
  <c r="K155" i="6"/>
  <c r="Y146" i="6"/>
  <c r="W146" i="6"/>
  <c r="K148" i="6"/>
  <c r="Y139" i="6"/>
  <c r="W139" i="6"/>
  <c r="K141" i="6"/>
  <c r="Y132" i="6" l="1"/>
  <c r="X132" i="6"/>
  <c r="K134" i="6"/>
  <c r="Y125" i="6"/>
  <c r="K127" i="6"/>
  <c r="AC118" i="6" l="1"/>
  <c r="Y118" i="6"/>
  <c r="W118" i="6"/>
  <c r="W111" i="6"/>
  <c r="G111" i="6"/>
  <c r="O110" i="6"/>
  <c r="O109" i="6"/>
  <c r="O108" i="6"/>
  <c r="O107" i="6"/>
  <c r="O106" i="6"/>
  <c r="O105" i="6"/>
  <c r="O104" i="6"/>
  <c r="I104" i="6"/>
  <c r="G104" i="6"/>
  <c r="P104" i="6" l="1"/>
  <c r="Q104" i="6" s="1"/>
  <c r="R104" i="6" s="1"/>
  <c r="S104" i="6" s="1"/>
  <c r="W104" i="6" s="1"/>
  <c r="J104" i="6"/>
  <c r="K106" i="6" s="1"/>
  <c r="Z104" i="6"/>
  <c r="K104" i="6" l="1"/>
  <c r="T104" i="6"/>
  <c r="X104" i="6"/>
  <c r="AA104" i="6" s="1"/>
  <c r="U104" i="6" l="1"/>
  <c r="AB106" i="6"/>
  <c r="AB104" i="6"/>
  <c r="O89" i="6" l="1"/>
  <c r="O88" i="6"/>
  <c r="O87" i="6"/>
  <c r="O86" i="6"/>
  <c r="O85" i="6"/>
  <c r="O84" i="6"/>
  <c r="O83" i="6"/>
  <c r="I83" i="6"/>
  <c r="G83" i="6"/>
  <c r="X83" i="6" s="1"/>
  <c r="O82" i="6"/>
  <c r="O81" i="6"/>
  <c r="O80" i="6"/>
  <c r="O79" i="6"/>
  <c r="O78" i="6"/>
  <c r="O77" i="6"/>
  <c r="O76" i="6"/>
  <c r="I76" i="6"/>
  <c r="G76" i="6"/>
  <c r="X76" i="6" s="1"/>
  <c r="O75" i="6"/>
  <c r="O74" i="6"/>
  <c r="O73" i="6"/>
  <c r="O72" i="6"/>
  <c r="O71" i="6"/>
  <c r="O70" i="6"/>
  <c r="O69" i="6"/>
  <c r="I69" i="6"/>
  <c r="Z69" i="6" s="1"/>
  <c r="G69" i="6"/>
  <c r="P69" i="6" l="1"/>
  <c r="Q69" i="6" s="1"/>
  <c r="T69" i="6" s="1"/>
  <c r="J83" i="6"/>
  <c r="K85" i="6" s="1"/>
  <c r="P83" i="6"/>
  <c r="Q83" i="6" s="1"/>
  <c r="R83" i="6" s="1"/>
  <c r="S83" i="6" s="1"/>
  <c r="W83" i="6" s="1"/>
  <c r="P76" i="6"/>
  <c r="Q76" i="6" s="1"/>
  <c r="R76" i="6" s="1"/>
  <c r="S76" i="6" s="1"/>
  <c r="J69" i="6"/>
  <c r="J76" i="6"/>
  <c r="O68" i="6"/>
  <c r="O67" i="6"/>
  <c r="O66" i="6"/>
  <c r="O65" i="6"/>
  <c r="O64" i="6"/>
  <c r="O63" i="6"/>
  <c r="O62" i="6"/>
  <c r="I62" i="6"/>
  <c r="Z62" i="6" s="1"/>
  <c r="G62" i="6"/>
  <c r="O61" i="6"/>
  <c r="O60" i="6"/>
  <c r="O59" i="6"/>
  <c r="O58" i="6"/>
  <c r="O57" i="6"/>
  <c r="O56" i="6"/>
  <c r="O55" i="6"/>
  <c r="I55" i="6"/>
  <c r="G55" i="6"/>
  <c r="K83" i="6" l="1"/>
  <c r="J62" i="6"/>
  <c r="K62" i="6" s="1"/>
  <c r="T83" i="6"/>
  <c r="R69" i="6"/>
  <c r="S69" i="6" s="1"/>
  <c r="X69" i="6" s="1"/>
  <c r="AA69" i="6" s="1"/>
  <c r="T76" i="6"/>
  <c r="U76" i="6" s="1"/>
  <c r="Z76" i="6" s="1"/>
  <c r="AA76" i="6" s="1"/>
  <c r="AB78" i="6" s="1"/>
  <c r="P55" i="6"/>
  <c r="Q55" i="6" s="1"/>
  <c r="R55" i="6" s="1"/>
  <c r="S55" i="6" s="1"/>
  <c r="X55" i="6" s="1"/>
  <c r="J55" i="6"/>
  <c r="K55" i="6" s="1"/>
  <c r="P62" i="6"/>
  <c r="Q62" i="6" s="1"/>
  <c r="R62" i="6" s="1"/>
  <c r="S62" i="6" s="1"/>
  <c r="W62" i="6" s="1"/>
  <c r="U69" i="6"/>
  <c r="Y69" i="6"/>
  <c r="K76" i="6"/>
  <c r="K78" i="6"/>
  <c r="K71" i="6"/>
  <c r="K69" i="6"/>
  <c r="K64" i="6"/>
  <c r="Z55" i="6"/>
  <c r="U83" i="6" l="1"/>
  <c r="Z83" i="6" s="1"/>
  <c r="AA83" i="6" s="1"/>
  <c r="AB85" i="6" s="1"/>
  <c r="T55" i="6"/>
  <c r="Y55" i="6" s="1"/>
  <c r="W55" i="6"/>
  <c r="X62" i="6"/>
  <c r="AA62" i="6" s="1"/>
  <c r="AB62" i="6" s="1"/>
  <c r="T62" i="6"/>
  <c r="U62" i="6" s="1"/>
  <c r="AB76" i="6"/>
  <c r="K57" i="6"/>
  <c r="AB71" i="6"/>
  <c r="AB69" i="6"/>
  <c r="AA55" i="6"/>
  <c r="U55" i="6" l="1"/>
  <c r="AB83" i="6"/>
  <c r="Y62" i="6"/>
  <c r="AB64" i="6"/>
  <c r="AB57" i="6"/>
  <c r="AB55" i="6"/>
  <c r="O103" i="6" l="1"/>
  <c r="O102" i="6"/>
  <c r="O101" i="6"/>
  <c r="O100" i="6"/>
  <c r="O99" i="6"/>
  <c r="O98" i="6"/>
  <c r="O97" i="6"/>
  <c r="I97" i="6"/>
  <c r="Z97" i="6" s="1"/>
  <c r="G97" i="6"/>
  <c r="O96" i="6"/>
  <c r="O95" i="6"/>
  <c r="O94" i="6"/>
  <c r="O93" i="6"/>
  <c r="O92" i="6"/>
  <c r="O91" i="6"/>
  <c r="O90" i="6"/>
  <c r="I90" i="6"/>
  <c r="G90" i="6"/>
  <c r="J97" i="6" l="1"/>
  <c r="K97" i="6" s="1"/>
  <c r="P90" i="6"/>
  <c r="Q90" i="6" s="1"/>
  <c r="R90" i="6" s="1"/>
  <c r="S90" i="6" s="1"/>
  <c r="W90" i="6" s="1"/>
  <c r="P97" i="6"/>
  <c r="Q97" i="6" s="1"/>
  <c r="R97" i="6" s="1"/>
  <c r="S97" i="6" s="1"/>
  <c r="J90" i="6"/>
  <c r="Z90" i="6"/>
  <c r="K99" i="6"/>
  <c r="T97" i="6" l="1"/>
  <c r="U97" i="6" s="1"/>
  <c r="X90" i="6"/>
  <c r="AA90" i="6" s="1"/>
  <c r="T90" i="6"/>
  <c r="U90" i="6" s="1"/>
  <c r="K90" i="6"/>
  <c r="K92" i="6"/>
  <c r="X97" i="6"/>
  <c r="AA97" i="6" s="1"/>
  <c r="W97" i="6"/>
  <c r="Y97" i="6" l="1"/>
  <c r="Y90" i="6"/>
  <c r="AB92" i="6"/>
  <c r="AB90" i="6"/>
  <c r="AB99" i="6"/>
  <c r="AB97" i="6"/>
  <c r="O54" i="6" l="1"/>
  <c r="O53" i="6"/>
  <c r="O52" i="6"/>
  <c r="O51" i="6"/>
  <c r="O50" i="6"/>
  <c r="O49" i="6"/>
  <c r="O48" i="6"/>
  <c r="I48" i="6"/>
  <c r="G48" i="6"/>
  <c r="X48" i="6" s="1"/>
  <c r="O47" i="6"/>
  <c r="O46" i="6"/>
  <c r="O45" i="6"/>
  <c r="O44" i="6"/>
  <c r="O43" i="6"/>
  <c r="O42" i="6"/>
  <c r="O41" i="6"/>
  <c r="I41" i="6"/>
  <c r="G41" i="6"/>
  <c r="X41" i="6" s="1"/>
  <c r="P48" i="6" l="1"/>
  <c r="Q48" i="6" s="1"/>
  <c r="T48" i="6" s="1"/>
  <c r="U48" i="6" s="1"/>
  <c r="Z48" i="6" s="1"/>
  <c r="AA48" i="6" s="1"/>
  <c r="P41" i="6"/>
  <c r="Q41" i="6" s="1"/>
  <c r="R41" i="6" s="1"/>
  <c r="S41" i="6" s="1"/>
  <c r="W41" i="6" s="1"/>
  <c r="J41" i="6"/>
  <c r="K41" i="6" s="1"/>
  <c r="J48" i="6"/>
  <c r="R48" i="6"/>
  <c r="S48" i="6" s="1"/>
  <c r="W48" i="6" s="1"/>
  <c r="T41" i="6" l="1"/>
  <c r="Y41" i="6" s="1"/>
  <c r="Y48" i="6"/>
  <c r="K43" i="6"/>
  <c r="AB50" i="6"/>
  <c r="AB48" i="6"/>
  <c r="K48" i="6"/>
  <c r="K50" i="6"/>
  <c r="U41" i="6" l="1"/>
  <c r="Z41" i="6" s="1"/>
  <c r="AA41" i="6" s="1"/>
  <c r="AB43" i="6" s="1"/>
  <c r="O40" i="6"/>
  <c r="O39" i="6"/>
  <c r="O38" i="6"/>
  <c r="O37" i="6"/>
  <c r="O36" i="6"/>
  <c r="O35" i="6"/>
  <c r="O34" i="6"/>
  <c r="I34" i="6"/>
  <c r="G34" i="6"/>
  <c r="AB41" i="6" l="1"/>
  <c r="P34" i="6"/>
  <c r="Q34" i="6" s="1"/>
  <c r="R34" i="6" s="1"/>
  <c r="S34" i="6" s="1"/>
  <c r="W34" i="6" s="1"/>
  <c r="J34" i="6"/>
  <c r="K34" i="6" s="1"/>
  <c r="Z34" i="6"/>
  <c r="X34" i="6" l="1"/>
  <c r="AA34" i="6" s="1"/>
  <c r="AB34" i="6" s="1"/>
  <c r="K36" i="6"/>
  <c r="T34" i="6"/>
  <c r="U34" i="6" l="1"/>
  <c r="Y34" i="6"/>
  <c r="AB36" i="6"/>
  <c r="O187" i="6" l="1"/>
  <c r="O186" i="6"/>
  <c r="O185" i="6"/>
  <c r="O184" i="6"/>
  <c r="O183" i="6"/>
  <c r="O182" i="6"/>
  <c r="O181" i="6"/>
  <c r="I181" i="6"/>
  <c r="Z181" i="6" s="1"/>
  <c r="G181" i="6"/>
  <c r="O180" i="6"/>
  <c r="O179" i="6"/>
  <c r="O178" i="6"/>
  <c r="O177" i="6"/>
  <c r="O176" i="6"/>
  <c r="O175" i="6"/>
  <c r="O174" i="6"/>
  <c r="I174" i="6"/>
  <c r="Z174" i="6" s="1"/>
  <c r="G174" i="6"/>
  <c r="O173" i="6"/>
  <c r="O172" i="6"/>
  <c r="O171" i="6"/>
  <c r="O170" i="6"/>
  <c r="O169" i="6"/>
  <c r="O168" i="6"/>
  <c r="O167" i="6"/>
  <c r="I167" i="6"/>
  <c r="Z167" i="6" s="1"/>
  <c r="G167" i="6"/>
  <c r="J167" i="6" l="1"/>
  <c r="K169" i="6" s="1"/>
  <c r="P167" i="6"/>
  <c r="Q167" i="6" s="1"/>
  <c r="R167" i="6" s="1"/>
  <c r="S167" i="6" s="1"/>
  <c r="X167" i="6" s="1"/>
  <c r="AA167" i="6" s="1"/>
  <c r="P174" i="6"/>
  <c r="Q174" i="6" s="1"/>
  <c r="R174" i="6" s="1"/>
  <c r="S174" i="6" s="1"/>
  <c r="J181" i="6"/>
  <c r="K183" i="6" s="1"/>
  <c r="P181" i="6"/>
  <c r="Q181" i="6" s="1"/>
  <c r="R181" i="6" s="1"/>
  <c r="S181" i="6" s="1"/>
  <c r="J174" i="6"/>
  <c r="T167" i="6" l="1"/>
  <c r="Y167" i="6" s="1"/>
  <c r="K167" i="6"/>
  <c r="K181" i="6"/>
  <c r="T181" i="6"/>
  <c r="X181" i="6"/>
  <c r="AA181" i="6" s="1"/>
  <c r="AB181" i="6" s="1"/>
  <c r="X174" i="6"/>
  <c r="AA174" i="6" s="1"/>
  <c r="AB174" i="6" s="1"/>
  <c r="T174" i="6"/>
  <c r="U181" i="6"/>
  <c r="Y181" i="6"/>
  <c r="AB169" i="6"/>
  <c r="AB167" i="6"/>
  <c r="K174" i="6"/>
  <c r="K176" i="6"/>
  <c r="U167" i="6"/>
  <c r="AB176" i="6" l="1"/>
  <c r="AB183" i="6"/>
  <c r="Y174" i="6"/>
  <c r="U174" i="6"/>
  <c r="O33" i="6"/>
  <c r="O32" i="6"/>
  <c r="O31" i="6"/>
  <c r="O30" i="6"/>
  <c r="O29" i="6"/>
  <c r="O28" i="6"/>
  <c r="O27" i="6"/>
  <c r="I27" i="6"/>
  <c r="G27" i="6"/>
  <c r="P27" i="6" l="1"/>
  <c r="Q27" i="6" s="1"/>
  <c r="R27" i="6" s="1"/>
  <c r="S27" i="6" s="1"/>
  <c r="J27" i="6"/>
  <c r="T27" i="6" l="1"/>
  <c r="U27" i="6" s="1"/>
  <c r="Z27" i="6" s="1"/>
  <c r="K27" i="6"/>
  <c r="K29" i="6"/>
  <c r="W27" i="6"/>
  <c r="X27" i="6"/>
  <c r="AA27" i="6" l="1"/>
  <c r="AB29" i="6" s="1"/>
  <c r="AB27" i="6"/>
</calcChain>
</file>

<file path=xl/sharedStrings.xml><?xml version="1.0" encoding="utf-8"?>
<sst xmlns="http://schemas.openxmlformats.org/spreadsheetml/2006/main" count="920" uniqueCount="332">
  <si>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</si>
  <si>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</si>
  <si>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</si>
  <si>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</si>
  <si>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</si>
  <si>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</si>
  <si>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</si>
  <si>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</si>
  <si>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</si>
  <si>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</si>
  <si>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</si>
  <si>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</si>
  <si>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</si>
  <si>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</si>
  <si>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</si>
  <si>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</si>
  <si>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</si>
  <si>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</si>
  <si>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</si>
  <si>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</si>
  <si>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</si>
  <si>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</si>
  <si>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ANALISIS DEL RIESGO</t>
  </si>
  <si>
    <t>SÍ/NO</t>
  </si>
  <si>
    <t>EVALUACIÓN DEL RIESGO</t>
  </si>
  <si>
    <t>CONTROL</t>
  </si>
  <si>
    <t>ELABORÓ</t>
  </si>
  <si>
    <t>FECHA</t>
  </si>
  <si>
    <t>CONTROL DE CAMBIOS</t>
  </si>
  <si>
    <t>¿En el tiempo que lleva la herramienta ha demostrado ser efectiva?</t>
  </si>
  <si>
    <t>¿La frecuencia de ejecución del control y seguimiento es adecuada?</t>
  </si>
  <si>
    <t>MONITOREO Y REVISIÓN</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</si>
  <si>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</si>
  <si>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</si>
  <si>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</si>
  <si>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</si>
  <si>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</si>
  <si>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</si>
  <si>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</si>
  <si>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</si>
  <si>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</si>
  <si>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</si>
  <si>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</si>
  <si>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</si>
  <si>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</si>
  <si>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t>CONTROLES</t>
  </si>
  <si>
    <t>ACTUALIZACIÓN</t>
  </si>
  <si>
    <t>FECHA  (DIA/MES/AÑO)</t>
  </si>
  <si>
    <t>PROCESO/
OBJETIVO</t>
  </si>
  <si>
    <t>ÁREA*</t>
  </si>
  <si>
    <t>ACCIONES DE CONTINGENCIA</t>
  </si>
  <si>
    <t>DESCRIPCIÓN DE CAMBIOS EN RIESGOS</t>
  </si>
  <si>
    <t>FECHA DE ACTUALIZACIÓN:</t>
  </si>
  <si>
    <t xml:space="preserve">Inexistencia de canales de denuncia interna y externa </t>
  </si>
  <si>
    <t xml:space="preserve">Ausencia o debilidad de canales de comunicación </t>
  </si>
  <si>
    <t>01 de enero al 31 de diciembre de 2018</t>
  </si>
  <si>
    <r>
      <t xml:space="preserve">1. Falta de conocimiento acerca del area y sus actividades                           2. </t>
    </r>
    <r>
      <rPr>
        <sz val="12"/>
        <rFont val="Times New Roman"/>
        <family val="1"/>
      </rPr>
      <t>Baja ejecución de los compromisos suscritos</t>
    </r>
    <r>
      <rPr>
        <sz val="12"/>
        <color rgb="FF008000"/>
        <rFont val="Times New Roman"/>
        <family val="1"/>
      </rPr>
      <t xml:space="preserve"> </t>
    </r>
    <r>
      <rPr>
        <sz val="12"/>
        <rFont val="Times New Roman"/>
        <family val="1"/>
      </rPr>
      <t>en el</t>
    </r>
    <r>
      <rPr>
        <sz val="12"/>
        <color theme="1"/>
        <rFont val="Times New Roman"/>
        <family val="1"/>
      </rPr>
      <t xml:space="preserve"> plan de acción interno y el concertado con la Secretaria Distrital de ambiente 
</t>
    </r>
  </si>
  <si>
    <t>Suministro de información incompleta que genera desviación o afectación en la implementación de política institucional de gestión ambiental (PIGA) y la aplicación de instrumentos generados por el área, con beneficio a terceros e intereses particulares</t>
  </si>
  <si>
    <t>La no aplicación de instrumentos, protocolos y procedimientos oficiales del área que retrazan los compromisos suscritos con la Entidad y el cumplimiento de las disposiciones normativas.</t>
  </si>
  <si>
    <t xml:space="preserve">
1) Desactualización de los indicadores de gestión de la Entidad.
2) Pérdida de credibilidad institucional y de gobernabilidad</t>
  </si>
  <si>
    <t xml:space="preserve">Realizar seguimiento a la publicación de la información suministrada, a través del link de gestión ambiental  </t>
  </si>
  <si>
    <t xml:space="preserve">Correo electrónico </t>
  </si>
  <si>
    <t>El grupo de trabajo de Gestión Ambiental es el encargado de realizar seguimiento y cumplimiento a los protocolos y procedimientos del área.</t>
  </si>
  <si>
    <t xml:space="preserve">Realizar visitas de seguimiento a los programas de PIGA y manual de saneamiento básico a las Unidades y Sedes </t>
  </si>
  <si>
    <t>El area de gestión ambiental suministra la información que debe ser publicada a través de los diferentes canales de comunicación y finaliza revisando la publicación de parte del  grupo de trabajo de comunicaciones.</t>
  </si>
  <si>
    <t>COORDINADORA DEL GRUPO DE TRABAJO DE GESTIÓN AMBIENTAL</t>
  </si>
  <si>
    <t>Difundir y realizar medición de entendimiento de la Política Ambiental de la Entidad
Realizar campaña de divulgación de la Política Ambiental de la Entidad
Realizar capacitaciones referentes a los programas del Plan Institucional de Gestión Ambiental (2016-2020) conforme a plan de acción.</t>
  </si>
  <si>
    <t>*Medición del entendimiento de la Políticia Ambiental
*Campaña de divulgación realizada / Campaña programada
* Número de Capacitaciones realizadas frente a los programas de Plan Institucional de Gestión Ambiental (2016-2020) / Número de capacitaciones proyectadas</t>
  </si>
  <si>
    <t xml:space="preserve">1. Sumistrar  la información para ser publicada  a traves del link de gestión ambiental ubicado en la página institucional del IDIPRON 
2. Realizar seguimientos mensuales de las publicaciones oficializadas en la página a través del link
http://www.idipron.gov.co/boletin-dos-gestion-ambiental </t>
  </si>
  <si>
    <r>
      <t>Información suministrada al Grupo de Trabajo de Comunicaciones de la Entidad 
Número de seguimientos mensuales a las publicaciones oficializadas</t>
    </r>
    <r>
      <rPr>
        <b/>
        <sz val="12"/>
        <color theme="1"/>
        <rFont val="Times New Roman"/>
        <family val="1"/>
      </rPr>
      <t xml:space="preserve"> / </t>
    </r>
    <r>
      <rPr>
        <sz val="12"/>
        <color theme="1"/>
        <rFont val="Times New Roman"/>
        <family val="1"/>
      </rPr>
      <t>Número de seguimientos proyectados (12)</t>
    </r>
  </si>
  <si>
    <t xml:space="preserve">Actas de visitas y seguimiento a los compromisos 
Listados de asistencia
Campañas de divulgación realizadas
Registros fotográficos
Piezas Publicitarias
Correos electrónicos
Encuestas virtuales
</t>
  </si>
  <si>
    <t>PROCESOS DE APOYO</t>
  </si>
  <si>
    <r>
      <rPr>
        <b/>
        <sz val="11"/>
        <color theme="1"/>
        <rFont val="Times New Roman"/>
        <family val="1"/>
      </rPr>
      <t>GESTION DOCUMENTAL ATENCIÓN A LA CIUDADANÍA</t>
    </r>
    <r>
      <rPr>
        <sz val="11"/>
        <color theme="1"/>
        <rFont val="Times New Roman"/>
        <family val="1"/>
      </rPr>
      <t xml:space="preserve">
Dar respuesta en términos de coherencia, calidad, calidez y oportunidad a los requerimientos realizados por parte de las y los ciudadanos al IDIPRON a través de los diferentes canales de comunicación que se encuentran dispuestos para tal fin.</t>
    </r>
  </si>
  <si>
    <t>ENERO A DICIEMBRE 2018</t>
  </si>
  <si>
    <t>*Responsable Proceso Atención a la Ciudadanía y Equipo del Proceso</t>
  </si>
  <si>
    <t xml:space="preserve">La información se encuentra disponible en un equipo y es vulnerable a ser modificada por un tercero.
Acceso abierto a las carpetas compartidas de atención a la ciudadanía.
</t>
  </si>
  <si>
    <t>Manipulación, modificación, adulteración o pérdida de la información de Información.</t>
  </si>
  <si>
    <t xml:space="preserve">
*Perdida de información del proceso.
*Perdida de fidelidad  de trabajos, planes, informes, documentos requeridos para dar cumplimiento a las metas y objetivos del proceso.                                                                      * Perdida de exactitud de datos.                         *Afectación para la toma de decisiones 
</t>
  </si>
  <si>
    <t xml:space="preserve">Copias de seguridad periodicas de la
base de datos de los equipos de computo, previa
solicitud al área de sistemas.
</t>
  </si>
  <si>
    <t xml:space="preserve">*Utilizar copias de seguridad personales  de la base de datos que hagan parte del área.
*Restablecer la información mediante el archivo físico.
*Poner en conocimiento de la situación a los funcionarios competentes.
</t>
  </si>
  <si>
    <t>Copias de seguridad periódicas de la base de datos de requerimientos, previa solicitud al área de sistemas.
Realizar copias de seguridad manual a la información del proceso.</t>
  </si>
  <si>
    <t xml:space="preserve">
*Acta de reunión.
*Correos electrónico institucional
</t>
  </si>
  <si>
    <t xml:space="preserve">
ATENCIÓN A LA CIUDADANÍA</t>
  </si>
  <si>
    <t xml:space="preserve">GESTIÓN AMBIENTAL </t>
  </si>
  <si>
    <t xml:space="preserve">ÁREA DE TESORERÍA </t>
  </si>
  <si>
    <t xml:space="preserve">
1.Ausencia de
controles y alarmas
en el sistema
2. Abuso de poder
3.Favorecimiento a
propios o a terceros
4. No acogerse a los
procedimientos
</t>
  </si>
  <si>
    <t xml:space="preserve">Realizar pagos sin los requisitos establecidos.
</t>
  </si>
  <si>
    <t>Desfalcos en las cuentas
bancarias del Instituto, Perdida de recursos financieros.</t>
  </si>
  <si>
    <t xml:space="preserve">1.Realización de
conciliaciones Bancarias.
2.Controlar la programación y reprogramaciones  del PAC.
3. Revisión documentos de las Ordenes de pago.
</t>
  </si>
  <si>
    <t>No realizar el pago, hasta que se cumplan los requisitos. Devolución de los documentos.</t>
  </si>
  <si>
    <t>1.Se realiza la revisión de las ordenes de pago.
2. Se emite orden de no pago.
3. Se realiza revisión al movimiento de transacciones bancarias.
4. Cierre de portales bancarios.
5. Seguir el procedimiento d epagos.</t>
  </si>
  <si>
    <t>Documentos emitidos por el sistema de información financiera.</t>
  </si>
  <si>
    <t>¿Se cuenta con evidencias de la ejecución y seguimiento del control?</t>
  </si>
  <si>
    <t xml:space="preserve">
1.Volúmen de cuentas por pagar en el mes
2. Trámites dispendiosos
</t>
  </si>
  <si>
    <t>Entrega de plásticos y claves a jóvenes no beneficiarios del pago de corresponsabilidad.</t>
  </si>
  <si>
    <t>Demora en el pago al joven beneficiario.
Perdida de Recursos financieros.
Inicio de investigaciones.(denuncios).</t>
  </si>
  <si>
    <t>1. Revisión de documentos de identidad.
2.  Diligenciamiento de planilla de entrega.
3. Acta mensual de tarjetas.</t>
  </si>
  <si>
    <t>No entregar la Tarjeta o Bloquearla.</t>
  </si>
  <si>
    <t xml:space="preserve">
1. Seguir el procedimiento vigente y aprobado.
2. Cotejar los datos de la cedula contra  los de la Tarjeta y los suministrados por el beneficiario.</t>
  </si>
  <si>
    <t>Planilla de entrega de Tarjetas.</t>
  </si>
  <si>
    <t xml:space="preserve">
Vulnarabilidad de los sistemas electronicos, para el manejo de los portales bancarios.
</t>
  </si>
  <si>
    <t>Robo de claves y nombres de usuarios.
Ingreso de pesonas no autorizadas a los computadores de los  portales bancarios.</t>
  </si>
  <si>
    <t>Perdida de informacion y recuros financieros.</t>
  </si>
  <si>
    <t xml:space="preserve">Cambio mensual de claves, actualizacion de erramientas informaticas de seguridad. </t>
  </si>
  <si>
    <t>Solicitar al area de sitemas las verificaciones y actualizaciones respectivas.</t>
  </si>
  <si>
    <t>1. Realizar los cambios de claves en los momentos sugeridos.
2. Cerrar las terminales del computador y portales bancarios cunado no se utilizan.
3. Utilizar el computador exclusivamente para la tarea encomenda.</t>
  </si>
  <si>
    <t>Reporte de cambio de claves.</t>
  </si>
  <si>
    <t>Omisión del servidor público (funcionarios y contratistas) en la función de velar por la integridad y salvaguarda de la documentación de archivo.
Incumplimiento del procedimiento de Organización, conservación, custodia y transferencia de archivos A-GDO-PR-003
Incumplimiento del Reglamento para préstamo de expedientes en Archivo Misional A-GDO-IN-004
Falta de controles o control ineficaz en la administración y custodia de la documentación.
Incumplimiento de las Politicas de Gestión Documental.
Desactualizaciòn de los instrumentos archivisticos tales como: Tablas de Retención Documental, -TRD, Indice de Información Clasificada y Reservada, Tabla de control de acceso, Tabla de Valoración Documental -TVD</t>
  </si>
  <si>
    <t>PÉRDIDA DE DOCUMENTOS INSTITUCIONALES (omisión, alteración, daño intencionado)</t>
  </si>
  <si>
    <t>Aumento en la notificación de hallazgos y sanciones a la Entidad por parte de los entes de control
Pérdida de valor legal y probatorio de la documentación 
Sustracción o alteración de expedientes o piezas documentales</t>
  </si>
  <si>
    <t>INSTRUMENTOS  DE LA  INFORMACIÓN  PÚBLICA (LEY DE TRANSPARENCIA)
TABLAS DE RETENCIÓN DOCUMENTAL ( A-GDO-FT-009) APROBADAS MEDIANTE RESOLUCIÓN 025 DE 2014 DE IDIPRON
INVENTARIO UNICO DOCUMENTAL A-GDO-FT-018.
INSTRUCTIVO ADMINISTRACIÓN DE HISTORIAS SOCIALES A-GDO-IN-003
INSTRUCTIVO REGLAMENTO PARA PRESTAMO DE EXPEDIENTES EN ARCHIVO MISIONAL A-GDO-IN-004
TRANSFERENCIA DE FOLIOS A LA HISTORIA SOCIAL A-GDO-FT-006
PRESTAMO DE HISTORIA SOCIAL A-GDO-FT-007
PROCEDIMIENTO DE ORGANIZACIÓN, CONSERVACIÓN, CUSTODIA Y TRANSFERENCIA DE ARCHIVOS A-GDO-PR-003
CAPACITACIONES COMO ASISTENCIAS TÈCNICAS SOBRE EL MANEJO DOCUMENTAL.
INSTRUCTIVO ORGANIZACIÓN DE ARCHIVO DE GESTIÓN A-GDO-IN-01.
PRESTAMO DE DOCUMENTOS A-GDO-FT-014</t>
  </si>
  <si>
    <t>1. Revisión de los nventarios documentales
2. Inspeccione  por parte de los profesionales del área
3. Capacitación y acompañamiento de cada una de las áreas</t>
  </si>
  <si>
    <t>Enero a Diciembre de 2018</t>
  </si>
  <si>
    <t>Ajuste de los instrumentos relacionados con el fin de fortalecerlos para hacerlos más eficientes y ajustarlos a las necesidades actuales el Instituto y la conservación y preservación de la información documental.
Fortalecimiento con la Inpección de Archivos  -a traves de capacitación, seguimiento y acompañamiento a los archivos de gestión de Intituto-</t>
  </si>
  <si>
    <t>Documentación del Sistema Integrado de Gestión -SIGID actualizada
Instrumentos archivisticos actualizados
Asistencias técnicas realizadas bajo acta y listado de asistencia</t>
  </si>
  <si>
    <t>RESPONSABLE ÁREA DE ADMINISTRACIÓN DOCUMENTAL</t>
  </si>
  <si>
    <t>Número de instrumentos actualizados / Número de instrumentos del SIGID
Número de asistencias técnicas realizadas / Número de asistencias programadas
Cronograma de asistencias técnicas
Informes de las visitas realizadas</t>
  </si>
  <si>
    <r>
      <t xml:space="preserve">GESTIÓN LOGÍSTICA  </t>
    </r>
    <r>
      <rPr>
        <sz val="12"/>
        <color theme="1"/>
        <rFont val="Times New Roman"/>
        <family val="1"/>
      </rPr>
      <t>Recibir, administrar y proveer oportunamente, los recursos materiales (bienes de consumo o devolutivos) adquiridos y/o recibidos por el Instituto, incluida su disposición final (cuando aplique), con el fin de que los servicios ofrecidos sean prestados con la calidad y oportunidad requeridas, para el cumplimiento de la misionalidad del IDIPRON.</t>
    </r>
  </si>
  <si>
    <t>Inventario inconsistente y desactualizado.</t>
  </si>
  <si>
    <t>Bajo esquema de seguridad a nivel de aplicaciones (Contraseñas sin encriptar)
Falta de conciencia alrededor de la seguridad informática
Falta de capacitación 
Falta de procedimientos oficiales
Ejecución de software malicioso
Acceso interno y/o externo abusivo</t>
  </si>
  <si>
    <t xml:space="preserve"> Sustraccion o divulgación no autorizada de la informacion sensible contenida en las bases de datos del IDIPRON</t>
  </si>
  <si>
    <t>* Exposición de información sensible a perdida, modificación, robo, sustracción o daño .
* Denegación de servicios.
* Niveles inapropiados de confiabilidad, disponibilidad e integridad de la informacion.</t>
  </si>
  <si>
    <t>Implementar esquema de encripción de contraseñas a aplicativos.
Revisar reglas de Firewall, antivirus, VPN
DESARROLLO Y ACTUALIZACIÓN DE SOFTWARE A-TIC-PR-002
POLÍTICA DE SEGURIDAD Y CONTROLES BÁSICOS Y ESPECÍFICOS PARA EL MANEJO DE LA INFORMACIÓN A-TIC-MA-001</t>
  </si>
  <si>
    <t>Implementar esquema de encripción de contraseñas a aplicativos.
Revisar reglas de Firewall, antivirus, VPN</t>
  </si>
  <si>
    <t>02/02/2018
a  31/12/2018</t>
  </si>
  <si>
    <t>Formato de desarrollo de aplicaciones LEVANTAMIENTO DE REQUERIMIENTOS A-TIC-FT-011
Contrato de soporte y actualización (Firewall)</t>
  </si>
  <si>
    <t>Responsable del área de Sistemas</t>
  </si>
  <si>
    <r>
      <t>Número de desarrollo realizado</t>
    </r>
    <r>
      <rPr>
        <b/>
        <sz val="11"/>
        <color theme="1"/>
        <rFont val="Calibri"/>
        <family val="2"/>
        <scheme val="minor"/>
      </rPr>
      <t xml:space="preserve"> /</t>
    </r>
    <r>
      <rPr>
        <sz val="11"/>
        <color theme="1"/>
        <rFont val="Calibri"/>
        <family val="2"/>
        <scheme val="minor"/>
      </rPr>
      <t xml:space="preserve"> Número de desarrollo proyectado</t>
    </r>
    <r>
      <rPr>
        <b/>
        <sz val="11"/>
        <color theme="1"/>
        <rFont val="Calibri"/>
        <family val="2"/>
        <scheme val="minor"/>
      </rPr>
      <t xml:space="preserve"> (1)
</t>
    </r>
  </si>
  <si>
    <r>
      <t xml:space="preserve">GESTIÓN TECNOLÓGICA Y DE LA INFORMACIÓN
</t>
    </r>
    <r>
      <rPr>
        <sz val="9"/>
        <color theme="1"/>
        <rFont val="Calibri"/>
        <family val="2"/>
        <scheme val="minor"/>
      </rPr>
      <t>Garantizar la implementación, administración y prestación de los servicios para la optimización de las herramientas informáticas, actividades de mantenimiento preventivo y correctivo de los activos de información, plataforma de comunicaciones y desarrollo de aplicaciones a la medida, así mismo salvaguardar la información en sus criterios de confidencialidad, integridad y disponibilidad con el fin de garantizar la ejecución de los servicios informáticos que aporten al cumplimiento de la misión del Instituto.</t>
    </r>
  </si>
  <si>
    <t xml:space="preserve">Lineas de comunicación de red desprotegidas sin atender las normas de cableado estructurado
</t>
  </si>
  <si>
    <t>* Pérdida de conectividad de la estaciones de trabajo.
* Denegacion de servicios.
* Perdida de informacion.
* Exposicion de informacion sensible</t>
  </si>
  <si>
    <t>Implementar cableado estructurado certificado, Revisar reglas de Firewall, antivirus, VPN</t>
  </si>
  <si>
    <t>Implementar cableado estructurado certificado en Unidades.
Mantenimiento y actualización del dispositivo de seguridad.
Campañas de socializacion de seguridad informatica.</t>
  </si>
  <si>
    <t xml:space="preserve">Implementar cableado estructurado certificado en las Unidades identificadas y programadas por parte del Área de Sistemas.
Mantenimiento y actualización del dispositivo de seguridad (Firewall)
Socialización de seguridad informática.
</t>
  </si>
  <si>
    <r>
      <t xml:space="preserve">Contrato de soporte y actualización (Firewall)
</t>
    </r>
    <r>
      <rPr>
        <sz val="11"/>
        <color theme="1"/>
        <rFont val="Calibri"/>
        <family val="2"/>
        <scheme val="minor"/>
      </rPr>
      <t xml:space="preserve">
Garantías de cableado estructurado certificado
Anexo técnico remitido al Área de Adquisiciones de los procesos de contratación
Documentos internos de socialización de seguridad informática,.
Actas y listados de asistencia</t>
    </r>
  </si>
  <si>
    <r>
      <rPr>
        <sz val="11"/>
        <color theme="1"/>
        <rFont val="Calibri"/>
        <family val="2"/>
        <scheme val="minor"/>
      </rPr>
      <t>Número de Unidades, Sedes y Dependencias con cableado Estructurado</t>
    </r>
    <r>
      <rPr>
        <b/>
        <sz val="11"/>
        <color theme="1"/>
        <rFont val="Calibri"/>
        <family val="2"/>
        <scheme val="minor"/>
      </rPr>
      <t xml:space="preserve"> /</t>
    </r>
    <r>
      <rPr>
        <sz val="11"/>
        <color theme="1"/>
        <rFont val="Calibri"/>
        <family val="2"/>
        <scheme val="minor"/>
      </rPr>
      <t xml:space="preserve"> Número de Sedes y Dependencias proyectadas para la vigencia
Número de socializaciones realizadas</t>
    </r>
    <r>
      <rPr>
        <b/>
        <sz val="11"/>
        <color theme="1"/>
        <rFont val="Calibri"/>
        <family val="2"/>
        <scheme val="minor"/>
      </rPr>
      <t xml:space="preserve"> / </t>
    </r>
    <r>
      <rPr>
        <sz val="11"/>
        <color theme="1"/>
        <rFont val="Calibri"/>
        <family val="2"/>
        <scheme val="minor"/>
      </rPr>
      <t xml:space="preserve">Número socializaciones proyectadas para la vigencia
</t>
    </r>
  </si>
  <si>
    <t xml:space="preserve"> 
Manipulación indebida de la información en la programación de los alimentos  con el fin de generar necesidades inexistentes  para el beneficio a terceros
</t>
  </si>
  <si>
    <t>Desviación de recursos por   envío de alimentos a entes privados o con mayor cantidad de la requerida a una UPI en particular.</t>
  </si>
  <si>
    <t>1. Perdida de recursos publicos de la institución.
2.Deficit en la cantidad de recursos para la compra de alimentos programados para el año generada por sobre costos   
3. Necesidad de adiciones o contratación  por los deficit que se puedan generar
3. Sanciones por parte  de entes de control</t>
  </si>
  <si>
    <t xml:space="preserve">En el Economato  para el control se cuenta con los siguientes formatos:
1.  Matrices de programación de alimentos en donde se establece las cantidades, coberturas, tiempos de entregas y menús dependiendo de las necesidades de las UPI.
2. Se presenta formato   “Solicitud de  Elementos de  Bienes de Consumo o Devolutivos  A- GLO- FT - 004" con el fin de informar al  área de Gestión Logistica la cantidad de producto a enviar a la unidad o dependencia que solicita .
3. Adicionalmente con el fin de generar  trazabilidad se envia la programación de entregas a las unidades de protección integral por  medio del correo electronico para revision en las UPI.
</t>
  </si>
  <si>
    <t>En caso de detectarse inconsistencias en las necesidades generadas para la programación de alimentos, se cancelara dicho envio hasta la revisión y aprobación de la programación.
Adicionalmente se socializara con el lider de la UPI involucrado y se disminuira los valores enviados para las proximas entregas.</t>
  </si>
  <si>
    <r>
      <rPr>
        <sz val="11"/>
        <color theme="1"/>
        <rFont val="Calibri"/>
        <family val="2"/>
        <scheme val="minor"/>
      </rPr>
      <t>Realizar respectivo procedimiento y formatos para la  programación de alimentos</t>
    </r>
    <r>
      <rPr>
        <sz val="11"/>
        <color rgb="FFFF0000"/>
        <rFont val="Calibri"/>
        <family val="2"/>
        <scheme val="minor"/>
      </rPr>
      <t xml:space="preserve">
 </t>
    </r>
  </si>
  <si>
    <t xml:space="preserve">Documentos publicados en el Manual de Procesos y Procedimientos </t>
  </si>
  <si>
    <t># documentos oficializados/ # de documentos a oficializar</t>
  </si>
  <si>
    <t xml:space="preserve">Manipulación  de la  facturación por parte de un funcionario registrando un valor mayor a lo requerido  para beneficio a tercero. </t>
  </si>
  <si>
    <t xml:space="preserve">Desviación de recursos por causar valores facturados por encima de los valores recibidos </t>
  </si>
  <si>
    <t xml:space="preserve">1. Sanciones por entes de control.
2. terminar recursos con fechas anticipadas.
3.pérdida de recursos financieros </t>
  </si>
  <si>
    <t xml:space="preserve">En el Economato  para el control se cuenta con los siguientes formatos:
1. Se cuenta con una matriz de consolidación de  remisiones  con valor de las cantidades recibidas, número de remisión, saldos y recursos  usados los cuales tienen una trazabilidad.
2. Se realiza conciliación  de remisiones enviadas e  información del proveedor.
</t>
  </si>
  <si>
    <t xml:space="preserve">1,En caso de detectarse valores mayores de los solicitados  se informará al lider del proceso, supervisor del contrato.
2. Realizar ajuste de los valores con el proveedor correspondiente.
3. Según la legislación que aplique para el tipo de contratación se tomará las medidas correspondientes para el funcionario. </t>
  </si>
  <si>
    <r>
      <rPr>
        <sz val="11"/>
        <color theme="1"/>
        <rFont val="Calibri"/>
        <family val="2"/>
        <scheme val="minor"/>
      </rPr>
      <t xml:space="preserve">Realizar respectivo instructivo y formatos para la consolidación de las remisiones y facturación de los alimentos </t>
    </r>
    <r>
      <rPr>
        <sz val="11"/>
        <color rgb="FFFF0000"/>
        <rFont val="Calibri"/>
        <family val="2"/>
        <scheme val="minor"/>
      </rPr>
      <t xml:space="preserve">
 </t>
    </r>
  </si>
  <si>
    <t>ALMACEN E INVENTARIOS</t>
  </si>
  <si>
    <t>Que el supervisor del contrato dé su consentimiento de recibir elementos que no cumplen las especificaciones técnicas o se hagan modificaciones a las fichas técnicas o condiciones de los contratos sin el debido procedimiento. 
 Que los elementos que ingresan al IDIPRON sean diferentes en cantidad y calidad a los adquiridos por la entidad.</t>
  </si>
  <si>
    <t>Bienes aceptados sin el cumplimiento de especiaciones técnicas.</t>
  </si>
  <si>
    <t>Hallazgos de los entes de control.
Fallas en la prestación
del servicio.
Perdida de la imagen institucional del Instituto.
Responsabilidades Disciplinarias
Que la misionalidad del IDIPRON se vea comprometida debido a la recepcion de elementos que no corresponden a la ficha tecnica de los bienes adquiridos.</t>
  </si>
  <si>
    <t>Se delega una persona del área (o mas dependiendo de la cantidad de elementos adquiridos), para la recepción de los  elementos y debe estar presente el Supervisor o el apoyo a la supervisión (debidamente designado). 
A partir de las Ficha Técnica A-GCO-FT-12Vr. 2, y la propuesta económica, que especifican las características y cantidadades de los elementos adquiridos, se confrontan los elementos a recepcionar, relacionados en la Remisiòn que entrega el proveedor.
Existe el Procedimiento  RECEPCIÓN E INGRESO DE BIENES DEVOLUTIVOS O BIENES DE CONSUMO A-GLO-PR-003, en donde se especifican las actividades de cada funcionario y los documentos necesarios para llevar a cabo la recepcion de los elementos.
Se constatan las caracteristicas de calidad y cantidad, en caso de encontrar diferencias se diligencia el formato la "NOTA DE DEVOLUCION RECIBO DE BIENES A-GLO-FT-012" y se hace la devolucion de los elementos que no cumplen, de acuerdo a la tipificación del contrato</t>
  </si>
  <si>
    <t xml:space="preserve">Garantizar que los bienes sean recibidos previa revisión por parte del funcionario del  Área de Almacén, de lo contario no se realizaran los correspondientes ingresos, </t>
  </si>
  <si>
    <t>Validar la recepción de la documentación de los contratos a recibir en el Almacén</t>
  </si>
  <si>
    <t>A través de actas  diligenciadas por el supervisor se registran las novedades que se han presentado en los recibos de elementos, asi como las Notas de Devolución y en caso de que el supervisor del contrato dé su consentimiento de recibir elementos que no cumplen con las especificaciones técnicas, se debe   reportar por medio de los distintos correos o comunicaciones, al superior inmediato. para el tramite correspondiente.</t>
  </si>
  <si>
    <t>ANDREA FERNANDA AHUMADA CHACÓN - Responsable Área de Almacén e Inventario</t>
  </si>
  <si>
    <t>Nº. de contratos recibidos/ Nº.  de contratos programados para recepciòn * 100%</t>
  </si>
  <si>
    <t xml:space="preserve">Que se presenten errores de registro en el ingreso de almacén de los bienes adquiridos humanos o del software
Falta de soporte técnico al software y al hadware
Traspaso de bienes entre funcionarios sin el debido procedimiento o demora en el envio de los documentos a el Área, que permiten registrar el procedimiento
Errores y omisiones en la verificación del inventario físico de los bienes de IDIPRON
</t>
  </si>
  <si>
    <t>Hallazgos de los entes de control.
Perdida de la imagen institucional del Instituto.
Hurto o Perdida de bienes en Servicio 
Responsabilidades Disciplinarias</t>
  </si>
  <si>
    <t xml:space="preserve">Informar al superior inmediato sobre la novedad encontrada y solicitar al funcionario encargado de realizar la correccion respectiva </t>
  </si>
  <si>
    <t>Realizar correcciones a los ingresos realizados en el Sistema de Área de Almacén e Inventario</t>
  </si>
  <si>
    <t xml:space="preserve">Controles y verificaciones  ciclicas y /o generales de Inventario de Bienes en Bodega.
Informe final de la toma física de inventarios al responsable del Área, al Comité de Inventarios
Se registran las novedades que se han presentado en los listados de Inventario la terminar la toma física.
No se firma la CERTIFICACIÓN DE ENTREGA DE ELEMENTOS A CARGO DEL CONTRATISTA A-GCO-FT-024 </t>
  </si>
  <si>
    <t>N.º de correcciones realizadas /N.º de Ingresos registrados en el sistema * 100%</t>
  </si>
  <si>
    <r>
      <t xml:space="preserve">GRUPO DE TRABAJO DE GESTIÓN AMBIENTAL
</t>
    </r>
    <r>
      <rPr>
        <sz val="12"/>
        <color theme="1"/>
        <rFont val="Times New Roman"/>
        <family val="1"/>
      </rPr>
      <t>Fomentar acciones que conlleven al cumplimiento de la normatividad ambiental vigente, mediante el desarrollo de los programas del PIGA del Instituto, implementando buenas prácticas ambientales que permitan prevenir y corregir los impactos ambientales.</t>
    </r>
  </si>
  <si>
    <r>
      <rPr>
        <b/>
        <sz val="12"/>
        <color theme="1"/>
        <rFont val="Calibri"/>
        <family val="2"/>
        <scheme val="minor"/>
      </rPr>
      <t>GESTIÓN DOCUMENTAL</t>
    </r>
    <r>
      <rPr>
        <sz val="12"/>
        <color theme="1"/>
        <rFont val="Calibri"/>
        <family val="2"/>
        <scheme val="minor"/>
      </rPr>
      <t xml:space="preserve">
Conservar la memoria institucional del IDIPRON, mediante la identificación, almacenamiento, protección, recuperación, tiempo de retención y disposición de los registros del instituto de acuerdo a lineamientos del Sistema de Gestión Documental SIGA</t>
    </r>
  </si>
  <si>
    <r>
      <t xml:space="preserve">GESTIÓN FINANCIERA
</t>
    </r>
    <r>
      <rPr>
        <sz val="12"/>
        <color theme="1"/>
        <rFont val="Times New Roman"/>
        <family val="1"/>
      </rPr>
      <t>Planear, gestionar y controlar los recursos financieros del IDIPRON con transparencia eficiencia y agilidad para dar cumplimiento a los objetivos institucionales.</t>
    </r>
  </si>
  <si>
    <t>CONTROL INTERNO DISCIPLINARIO</t>
  </si>
  <si>
    <r>
      <rPr>
        <b/>
        <sz val="11"/>
        <color theme="1"/>
        <rFont val="Calibri"/>
        <family val="2"/>
        <scheme val="minor"/>
      </rPr>
      <t xml:space="preserve">Causa 1: </t>
    </r>
    <r>
      <rPr>
        <sz val="11"/>
        <color theme="1"/>
        <rFont val="Calibri"/>
        <family val="2"/>
        <scheme val="minor"/>
      </rPr>
      <t>Divulgación de la información por parte de las personas que hacen parte del Grupo de Control Interno Disciplinario</t>
    </r>
  </si>
  <si>
    <t>* No confidencialidad de la información
* Procesos disciplinarios pueden ser desvirtuados de su principio
* Violación a la privacidad de los (las) investigados (as)</t>
  </si>
  <si>
    <t>* Demanda. 
* Violación al debido proceso. 
* Investigación disciplinaria al Grupo de Constrol Interno Disciplinario.</t>
  </si>
  <si>
    <t>* Se adoptan los procedimientos de la Alcaldía Mayor de Bogotá, de conformidad con la Resolución 284 de 2013.
* Toma de juramento de reserva  al Grupo de Control Interno Disciplinario de los expedientes que obran en el Despacho.</t>
  </si>
  <si>
    <t>* Se adoptan los procedimientos de la Alcaldía Mayor de Bogotá, de conformidad con la Resolución 284 de 2013.* Toma de juramento de reserva  al Grupo de Control Interno Disciplinario de los expedientes que obran en el Despacho.</t>
  </si>
  <si>
    <t>Acta de toma de juramento del Grupo de Control Interno Disciplinario - Sistema de Información del Grupo de Trabajo para el ejercicio de Control Interno Disciplinario</t>
  </si>
  <si>
    <t>MAURICIO DIAZ LOZANO - Coordinador del Grupo de Trabajo para el Ejercicio del Control Interno Disciplinario</t>
  </si>
  <si>
    <t>* Perdida o alteración de la información fisica y magnetica.</t>
  </si>
  <si>
    <t>* Investigación disciplinaria al Grupo de Control Interno Disciplinario.
* Demanda Violación al debido proceso</t>
  </si>
  <si>
    <t>* Conservación de la información digital. 
* Archivo propicio para el archivo de los expedientes a cargo del Grupo de Control Interno Disciplinario.</t>
  </si>
  <si>
    <t>Guarda y protocolos de seguridad para la información física y magnética del Grupo de Trabajo de Control Interno Disciplinario</t>
  </si>
  <si>
    <t>Solicitud elevada de salvaguardar la información de Control Interno Disciplinario al Área de Sistemas para la información magnetica; respecto al archivo fisico, la misma estará en el sistema de Información del Grupo de Trabajo para el ejercicio de Control Interno Disciplinario en el archivo de la oficina.</t>
  </si>
  <si>
    <r>
      <rPr>
        <b/>
        <sz val="11"/>
        <color theme="1"/>
        <rFont val="Calibri"/>
        <family val="2"/>
        <scheme val="minor"/>
      </rPr>
      <t xml:space="preserve">Causa 1: </t>
    </r>
    <r>
      <rPr>
        <sz val="11"/>
        <color theme="1"/>
        <rFont val="Calibri"/>
        <family val="2"/>
        <scheme val="minor"/>
      </rPr>
      <t>Prescripción de los términos de las acciones disciplinarias de la Entidad</t>
    </r>
  </si>
  <si>
    <t>* Dilatación de los procesos contra los acusados</t>
  </si>
  <si>
    <t>* La acción dsciplinaria pierde credibilidad
* No se logra tener impacto respecto los hechos ocurridos en la Entidad y las medidas tomadas</t>
  </si>
  <si>
    <t>* Se adoptan los procedimientos de la Alcaldía Mayor de Bogotá, de conformidad con la Resolución 284 de 2013.</t>
  </si>
  <si>
    <t>Adelantar acciones que logren mayor celeridad y eficiencia los diferentes expedientes disciplinarios del  grupo de trabajo adelantando las acciones pertinentes que permitan depurar de los procesos disciplinarios activos de la Entidad de conformidad con el Plan de Acción plasmado para el 2017.</t>
  </si>
  <si>
    <t>El profesional a cargo de cada expediente generará estrategias para solicitar todas las pruebas documentales pertinentes para llegar así a la determinación del responsable de la conducta investigada, para generar confianza en Control Interno Disciplinario y se puedan depurar los procesos al tener conocimiento de la existencia de investigado o llegado el caso del respectivo archivo del expediente</t>
  </si>
  <si>
    <t xml:space="preserve">FORMULACIÓN - CONSOLIDACIÓN MAPAS DE RIESGO DE CORRUPCIÓN </t>
  </si>
  <si>
    <t>Yuly Milena Gómez</t>
  </si>
  <si>
    <t>ÁREA ADMINISTRACIÓN DOCUMENTAL</t>
  </si>
  <si>
    <t>ÁREA DE SISTEMAS</t>
  </si>
  <si>
    <t>1. Que no se realice un adeacuado seguimiento a las obligaciones contractuales del contratista.
2. Que la ficha técnica y los estudios previos no cuenten con los criterios claros frente a la calidad que se requiere en cada una de las capacitaciones.</t>
  </si>
  <si>
    <t>1. Pago por servicios de capacitación que no cumplan con los estandares establecidos de acuerdo con el contrato de prestación de servicios suscrito.</t>
  </si>
  <si>
    <t>1. procesos de capacitación debiles.
2. Desaprovechamiento de los recursos.
3. Fragilidad en el fortalecimiento de las competencias laborales y comportamentales de los servidores públicos</t>
  </si>
  <si>
    <t>*Revisión de cada una de las tematicas a desarrollar y las presentaciones a utilizar en la capacitación, previo al desarrollo de la misma por parte del supervisor.
*Requerimiento al contratista frente a la inconformidad que se presenta por el no cumplimiento de objetivos de la capacitación.</t>
  </si>
  <si>
    <t>Diseñar un instructivo o procedimiento mediante el cual se realice descripción de cada uno de los aspectos que se deben tener en cuenta para garantizar la calidad en las capacitaciones brindadas</t>
  </si>
  <si>
    <t>Oficio de aprobación de la tematica de la capacitación</t>
  </si>
  <si>
    <t>ÁREA DE NÓMINA Y LIQUIDACIONES</t>
  </si>
  <si>
    <t xml:space="preserve">1. Qué se den directrices que van en contravía de la normatividad que regulan los planes de Bienestar.
2, Debilidad en la planeación de las actividades del plan de bienestar. 
</t>
  </si>
  <si>
    <t>1. Desvio de recursos de bienestar social para realizar otras actividades no contempladas en el plan de bienestar social e incentivos</t>
  </si>
  <si>
    <t>1. peculado por destinación oficial diferente.
2. Perjudicar la calidad laboral como personal de los funcionarios del Instituto</t>
  </si>
  <si>
    <t>1. Se realiza seguimiento trimestral a la ejecución del cornograma de bienestar, así como la aplicación de los indicadores a cada una de las actividades de bienestar</t>
  </si>
  <si>
    <t>ÁREA DE CARRERA ADMINISTRATIVA, BIENESTAR Y CAPACITACIÓN</t>
  </si>
  <si>
    <t>MODERADA</t>
  </si>
  <si>
    <t>Diciembre de 2018</t>
  </si>
  <si>
    <t xml:space="preserve">Realizar un informe de resultados por actividad ejecutada, en terminos de eficacia, eficiencia y efectividad. </t>
  </si>
  <si>
    <t>Informe</t>
  </si>
  <si>
    <t>ECONOMATO</t>
  </si>
  <si>
    <t>ALTA</t>
  </si>
  <si>
    <t>Deficiencias en el proceso de formulación de fichas y/o anexos técnicos, elaboración de estudios previos y requisitos habilitantes de los procesos de contratación de bienes y servicios.</t>
  </si>
  <si>
    <t>Intereses personales en los funcionarios encargados de la formulación de la documentación técnica y/o jurídica de los procesos y/o convenios que suscriba la entidad</t>
  </si>
  <si>
    <t xml:space="preserve">Planeación deficiente de los procesos de contratación que se requieren en la vigencia. En cuanto a las fechas programadas, modalidades de contratación y compras no planeadas en el Plan Anual de Adquisiciones. </t>
  </si>
  <si>
    <t xml:space="preserve">
No proporcionar la información oportunamente en busca del beneficio de un tercero</t>
  </si>
  <si>
    <t>Falta de claridad en los requisitos del proceso, que no garantiza el cumplimiento del principio de transparencia y que puede beneficiar a algunos oferentes en perticular.</t>
  </si>
  <si>
    <t>Direccionamiento de contratación para beneficio de terceros</t>
  </si>
  <si>
    <t>No publicar en el Plan Anual de Adquisiciones información veraz, clara y oportuna contendiente a los procesos que adelantará la entidad favoreciendo a terceros que puedan tener la información por aparte.</t>
  </si>
  <si>
    <t xml:space="preserve">
Falta de credibilidad en la gestión del Instituto, hallazgos de entes de control, bajos indicadores en el Índice de Tranparencia por Colombia</t>
  </si>
  <si>
    <t xml:space="preserve"> 
Deficiente funcionamiento del Instituto y bajo nivel de cumplimiento de sus funciones misionales</t>
  </si>
  <si>
    <t>*Dificultades en la evaluación del proceso de contratación.
*Incremento de la probabilidad de declaratoria de procesos desiertos.
*Demoras en la adquisición de bienes y servicios para necesarios para cumplir con la misionalidad del IDIPRON
*Falta de credibilidad en la transparencia de los procesos contractuales del Instituto</t>
  </si>
  <si>
    <t>Desvio de los recursos públicos asignados a la entidad.</t>
  </si>
  <si>
    <t>*Los posibles oferentes no cuentan con la información ni el tiempo suficiente para participar en los procesos, limitando así el número de oferentes.
*Favorecimiento a terceros publicando procesos no contemplados en el Plan Anual de Adquisiciones.</t>
  </si>
  <si>
    <t>BAJA</t>
  </si>
  <si>
    <t>Realizar seguimientos al PAA, (PLAN ANUAL DE AQUISICIONES) llevar control para tener en cuenta los tiempos establecidos para reportar la información a tiempo</t>
  </si>
  <si>
    <t>Informar al superior jerarquico de la situaciíón y realizar las medidas correctivas, disciplinarias que dieran a lugar dependiendo la calidad de la persona (contratista o funcionario)</t>
  </si>
  <si>
    <t>Vigencia  2018</t>
  </si>
  <si>
    <t xml:space="preserve">Capacitaciones y vigilancia a los funcionarios que esten en relación directa con la ejecución de esta actividad.  </t>
  </si>
  <si>
    <t>Base de datos SECOP</t>
  </si>
  <si>
    <t>Capacitaciones periódicas para que el supervisor tenga muy claro cualés son las funciones especificas que debe cumplir</t>
  </si>
  <si>
    <t xml:space="preserve">CONTRACTUAL </t>
  </si>
  <si>
    <t>ADQUISICIONES</t>
  </si>
  <si>
    <t xml:space="preserve">Informar al superior sobre las acciones deficientes del supervisor. </t>
  </si>
  <si>
    <r>
      <t xml:space="preserve">DESARROLLO HUMANO
</t>
    </r>
    <r>
      <rPr>
        <sz val="12"/>
        <color theme="1"/>
        <rFont val="Times New Roman"/>
        <family val="1"/>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</si>
  <si>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r>
      <rPr>
        <b/>
        <sz val="12"/>
        <color theme="1"/>
        <rFont val="Times New Roman"/>
        <family val="1"/>
      </rPr>
      <t>CONTROL INTERNO DISCIPLINARIO</t>
    </r>
    <r>
      <rPr>
        <sz val="10"/>
        <color theme="1"/>
        <rFont val="Times New Roman"/>
        <family val="1"/>
      </rPr>
      <t xml:space="preserve">
</t>
    </r>
    <r>
      <rPr>
        <sz val="11"/>
        <color theme="1"/>
        <rFont val="Times New Roman"/>
        <family val="1"/>
      </rPr>
      <t xml:space="preserve">
Ejercer el control disciplinario sobre la conducta de los servidores públicos del IDIPRON, en el cumplimiento de sus deberes funcionales, a través de medidas de corrección o de prevención, con el fin de garantizar los principios de eficiencia moralidad economía y transparencia.</t>
    </r>
  </si>
  <si>
    <t>Realizar acciones de divlugación de las información de supervisión y realizar los cambios de supervisión de forma agil para evitar la sobrecarga</t>
  </si>
  <si>
    <t xml:space="preserve">Acta, Panilla de asistencia, memorando, correo electronico. </t>
  </si>
  <si>
    <t>Manual de Contratación e instructivos para cada una de las modalidades de contratación.
Capacitaciones en temas contractuales.
Constante comunicación y/o reuniones entre los estructuradores (técnico, jurídico y económico) de cada proceso contractual.</t>
  </si>
  <si>
    <t xml:space="preserve">Informar al jefe de la oficina Asesora Juridica y reportar a los entes de control y/o control interno sobre la situación acaecida. </t>
  </si>
  <si>
    <t>Realizar un analisis de las causa y efectuar capacitaciones al personal para evitar que recaiga en la misma acción</t>
  </si>
  <si>
    <t xml:space="preserve">memorando, correo electronico, informe de evaluación. . </t>
  </si>
  <si>
    <t>Sesiones de revisión de los documentos precontractuales de cada proceso que involucren a los encargados de cada una de las partes que conforman la estructura de cada proceso de contratación.</t>
  </si>
  <si>
    <t xml:space="preserve">Informar a la oficina de control interno o entes de control,  sobre la injerencia de intereses personales. </t>
  </si>
  <si>
    <t xml:space="preserve">Realizar las sesiones del comité estructurador y evaluador de los procesos contractuales. </t>
  </si>
  <si>
    <t xml:space="preserve">Estudios del sector economico, estudio financiero y de mercado. Infomer del comité evaluador. </t>
  </si>
  <si>
    <t>*Seguimiento y verificación de la inclusión y condiciones de cada proceso en el plan Anual de Adquisiciones.</t>
  </si>
  <si>
    <t xml:space="preserve">Informar a la oficina de control interno sobre la injerencia de intereses personales. </t>
  </si>
  <si>
    <t>Realizar reuniones periodicas para reformular estrategias que evitan inucrrir de nuevo en la acción que conllevo al origen del riesgo.</t>
  </si>
  <si>
    <t xml:space="preserve">PAA, Seguimiento al PAA. </t>
  </si>
  <si>
    <t>Sustracción y/o hurto del combustible
Que los dispensadores de las estaciones de servicio de combustible no se encuentren bien calibrados.</t>
  </si>
  <si>
    <t>* Detrimento patrimonial
* Aumento costo / beneficio para la Entidad
* Afectación en la prestación del servicio</t>
  </si>
  <si>
    <t>Implementación del chip maestro de combustible en el parque automotor propio de la Entidad
Control a través del aplicativo TERPEL en sumunistro de combustible
Instalación del sistema Sistema de Posicionamiento Global (GPS) en los vehículos de propiedad del parque automotor de la Entidad</t>
  </si>
  <si>
    <t>01/01/2018 - 31/12/2018</t>
  </si>
  <si>
    <t>Seguimiento comparado consumo de combustible Vs. Sistema de Posicionamiento Global (GPS)</t>
  </si>
  <si>
    <t xml:space="preserve">Informe de consumo de combustible
Seguimiento y reporte a través del Sistema de Posicionamiento Global (GPS) instalado en los vehículos
</t>
  </si>
  <si>
    <t>RESPONSABLE DEL ÁREA DE TRANSPORTE Y APOYO LOGÍSTICO</t>
  </si>
  <si>
    <r>
      <t xml:space="preserve">Número de informes generados / Número de informes planeados </t>
    </r>
    <r>
      <rPr>
        <b/>
        <sz val="12"/>
        <color theme="1"/>
        <rFont val="Times New Roman"/>
        <family val="1"/>
      </rPr>
      <t>(4)</t>
    </r>
  </si>
  <si>
    <r>
      <t xml:space="preserve">SERVICIOS ADMINISTRATIVOS 
</t>
    </r>
    <r>
      <rPr>
        <sz val="12"/>
        <color theme="1"/>
        <rFont val="Times New Roman"/>
        <family val="1"/>
      </rPr>
      <t>Satisfacer las necesidades del IDIPRON mediante la prestación de los servicios administrativos de apoyo, con el fin de garantizar el servicio de vigilancia, transporte, mantenimiento preventivo y correctivo del parque automotor y equipos industriales y el suministro de combustible; con criterios de oportunidad y calidad</t>
    </r>
  </si>
  <si>
    <t>ÁREA DE TRANSPORTE Y APOYO LOGÍSTICO</t>
  </si>
  <si>
    <t xml:space="preserve">Control de consumo de combustible A-SAD-PR-001
Mantenimiento preventivo y correctivo del parque automotor A-SAD-PR-002
Administración del parque automotor A-SAD-PR-003
Orden de servicio mantenimiento parque automotor A-SAD-FT-002
Solicitud consumo de combustible A-SAD-FT-004
Hoja de vida y ficha de mantenimiento de vehículos A-SAD-FT-005
</t>
  </si>
  <si>
    <t>ÁREA DE PRESUPUESTO</t>
  </si>
  <si>
    <t>Sistemas de informacion sin los controles debidos</t>
  </si>
  <si>
    <t>Creación y/o modificación de terceros sin los debidos soportes</t>
  </si>
  <si>
    <t>Pagos a terceros accidental o deliberadamente</t>
  </si>
  <si>
    <t>La solicitud de creación o modificación de terceros se realiza por escrito al áera de presupuesto</t>
  </si>
  <si>
    <t>Solicitud de soportes escaneados para verificar la informacion del tercero y corregir.</t>
  </si>
  <si>
    <t>01/01/201/ - 31/12/2018</t>
  </si>
  <si>
    <t>Modificación del tercero
con los soportes debidos</t>
  </si>
  <si>
    <t xml:space="preserve">Carpeta digital con los debidos soportes </t>
  </si>
  <si>
    <t>No existe un bloqueo para la informacion confidencial en el aplicativo Sysman</t>
  </si>
  <si>
    <t>Modificacion de los terceros  por parte de otros usuarios no autorizados.</t>
  </si>
  <si>
    <t>Que se modifiquen los datos del tercero afectando la informacion presupuestal, contable y contractual.</t>
  </si>
  <si>
    <t>Solicitar restricción de usuarios para modificacion de la informacion de los terceros</t>
  </si>
  <si>
    <t>Verificar la informacion del tercero con los debidos soportes y corregir. Si se detecta alguna anomalia se informara a la Subdireccion Tecnica, Administrativa y Financiera y al Área de Sistemas.</t>
  </si>
  <si>
    <t>Solicitar al Area de Sistemas el bloqueo de usuarios no autorizados para modificar datos de la informacion de los terceros.</t>
  </si>
  <si>
    <t>Solicitud enviada al Área de sistemas</t>
  </si>
  <si>
    <t xml:space="preserve">1. Revisión de los soportes y documentos que se recepcionan en el área de contabilidad.
2. Socialización del diligenciamiento de los documentos para pago. 
3. Verificación de registros en el sistema. </t>
  </si>
  <si>
    <t xml:space="preserve"> - Filtros en la revisión de documentos. 
- En caso de doble pago, reintegro  del los valores girados.</t>
  </si>
  <si>
    <t>TRIMESTRAL</t>
  </si>
  <si>
    <t>Realizar la devolución de los documentos a los responsables, interventores y/o dependencias del Instituto para su respectiva correccción.</t>
  </si>
  <si>
    <t>Formato: ENTREGA Y RECIBO DE DOCUMENTOS EN AREA PRODUCTORA 
A-GDO-FT-001
RADICACIÓN DE DOCUMENTOS PARA EL TRAMITE DE CUENTAS POR PAGAR A-GFI-FT-006
Correo electronico</t>
  </si>
  <si>
    <t>CONTABILIDAD</t>
  </si>
  <si>
    <t>La falta de control de los documentos por parte de  las personas encargadas de remitirlos a la dependencia de Contabilidad</t>
  </si>
  <si>
    <t xml:space="preserve">  - Duplicidad en cuentas por pagar, generando doble pago</t>
  </si>
  <si>
    <t xml:space="preserve"> 
 - Recepción de documentos con infromación que generre duplicidad en los pagos. </t>
  </si>
  <si>
    <t>Entrega de información a registrar, fuera del tiempo en el que se solicito</t>
  </si>
  <si>
    <t>Archivos
contables con información
incompleta o con vacios</t>
  </si>
  <si>
    <t xml:space="preserve"> Estados financieros
imprecisos los cuales no
revelan la verdadera
situación del Instituto</t>
  </si>
  <si>
    <t>1.Se ejecutan los procesos de cuadre de saldos en el aplicativo
2.Se verifica que los saldos del balance coincidan con los
auxiliares
3.Se hace revisión de los comprobantes por pagar verificando  Nit,
Impuestos y cuenta por pagar.</t>
  </si>
  <si>
    <t xml:space="preserve"> - Revisión y verificación de los estados  financieros  antes de presentar a los entes de control.</t>
  </si>
  <si>
    <t xml:space="preserve">1.Detectar el error y
analizarlo
2.Realizar los
comprobantes de ajustes
si se requieren
3. Informar al lider del
proceso
</t>
  </si>
  <si>
    <t xml:space="preserve">Correo electronicoy/o memorando </t>
  </si>
  <si>
    <t xml:space="preserve">Registrar los valores en el  proyecto no correspondiente y la afectación de acuerdo al recurso monetario.
</t>
  </si>
  <si>
    <t xml:space="preserve"> - Afectación presupuestal en forma errada de la ejecución de cada uno de los contratos
 - Valores no reales en los estados contables y suministro de  información incorrecta
</t>
  </si>
  <si>
    <t>1. Se realiza pre-revisión a los documentos, luego se liquida, se digita y se realizan las afectaciones presupuestales contables y tributarias
2. Revisar los comprobantes
cuentas por pagar contra los soportes, con los cuales se verifica daos como: Tercero, Nit, Anticipos, No. de facturas, y
revisión de descuentos
tributarios.</t>
  </si>
  <si>
    <t xml:space="preserve"> - Verificación de las afectaciones presupuestales que lleven a cabo en el mes.</t>
  </si>
  <si>
    <t>1. Que se individualice la facturación por fuente y proyecto.
  2. Certificar por separado de acuerdo a la facturación</t>
  </si>
  <si>
    <t>Formato: RADICACIÓN DE DOCUMENTOS PARA EL TRAMITE DE CUENTAS POR PAGAR A-GFI-FT-006</t>
  </si>
  <si>
    <t xml:space="preserve">
 La expedición  intencional de una factura de un mismo proveedor en donde se relacione bienes y/o servicios de diferente proyecto y fuente de recursos, para la liquidación de las cuenta por pagar</t>
  </si>
  <si>
    <t>Herramienta  de seguridad desactualizada y facilmente vulnerable</t>
  </si>
  <si>
    <t>Sistema de información
(SYSMAN) suseptibles de
manipulación o adulteración</t>
  </si>
  <si>
    <t xml:space="preserve"> Modificación y/o
adulteración de la
información ya registrada
en el aplicativo Sysman
para beneficios personales</t>
  </si>
  <si>
    <t>Para cada funcionario se tiene un perfil en el
aplicativo de acuerdo a las funciones que realiza y los permisos que el responsable del área establezca.</t>
  </si>
  <si>
    <t xml:space="preserve"> - Se realizan cierres de los periodos afectados.</t>
  </si>
  <si>
    <t>1. Identificar el origen
del problema
2. Identificar la posible
solución como: Correr
Backup, Anular
documento, reversar,
modificar las
afectaciones
3. Informar al lider del
proceso</t>
  </si>
  <si>
    <r>
      <t xml:space="preserve">
GESTIÓN JURÍDICA
</t>
    </r>
    <r>
      <rPr>
        <sz val="11"/>
        <color theme="1"/>
        <rFont val="Times New Roman"/>
        <family val="1"/>
      </rPr>
      <t>Elaborar y desarrollar los procesos de contratación que requiere la entidad, bajo las diferentes modalidades establecidas dentro del marco legal vigente, cumpliendo los principios de planeación, efectividad, calidad, oportunidad y transparencia en cada una de sus etapas.</t>
    </r>
  </si>
  <si>
    <t>REVISION Y APROBACIÓN</t>
  </si>
  <si>
    <t>APROBACIÓN LÍDER DEL PROCESO</t>
  </si>
  <si>
    <t>NOMBRE:</t>
  </si>
  <si>
    <t>CARGO:</t>
  </si>
  <si>
    <t xml:space="preserve">Consolidación y publicación de Mapas de Riesgos de Corrupción Institucional </t>
  </si>
  <si>
    <t xml:space="preserve">Alcance Publicación Mapa de Riesgos de Corrupción </t>
  </si>
  <si>
    <t>CONSOLIDÓ</t>
  </si>
  <si>
    <t xml:space="preserve">FORMULACIÓN OFICINA ASESORA DE PLANEACIÓN 
</t>
  </si>
  <si>
    <t>KATTIA JEANETH PINZÓN FRANCO</t>
  </si>
  <si>
    <t xml:space="preserve">JEFE - OFICINA ASESORA DE PLANEACIÓN </t>
  </si>
  <si>
    <t xml:space="preserve">PROFESIONAL - OFICINA ASESORA DE PLANEACIÓN </t>
  </si>
  <si>
    <t>YULY MILENA GÓMEZ ROMERO</t>
  </si>
  <si>
    <t>Implementar esquema de encriptación de contraseñas a aplicativos.
Mantenimiento y actualización del dispositivo de seguridad (Firewall)</t>
  </si>
  <si>
    <t>Interceptación, interrupción daño intencional en la red de datos y equipos de comunicación: Daño en las Redes y Comunicaciones, que impiden la prestación de los servicios informaticos como son Internet, correo y acceso a los aplicativos misionales y administrativos.</t>
  </si>
  <si>
    <t>Se realiza control a los inventarios de propiedad planta y equipo (Bienes Devolutivos), como se estipula en el procedimiento CONTROL DE BIENES EN SERVICIO A-ABI-PR-011, a traves de tomas fisicas de inventario general o aleatorias.
Se registran los traslados entre funcionarios y dependencias de acuerdo Procedimiento de Traspaso
entre Dependencias
Funcionarios o Reintegro de Bienes Devolutivos A-GLO-PR-006
Las personas que realizan esta labor son los funcionarios del Area de Amacen e Inventarios</t>
  </si>
  <si>
    <r>
      <rPr>
        <b/>
        <sz val="11"/>
        <color theme="1"/>
        <rFont val="Calibri"/>
        <family val="2"/>
        <scheme val="minor"/>
      </rPr>
      <t xml:space="preserve">Causa 1: </t>
    </r>
    <r>
      <rPr>
        <sz val="11"/>
        <color theme="1"/>
        <rFont val="Calibri"/>
        <family val="2"/>
        <scheme val="minor"/>
      </rPr>
      <t xml:space="preserve"> No existen de copias de seguridad en la información magnetica. 
</t>
    </r>
    <r>
      <rPr>
        <b/>
        <sz val="11"/>
        <color theme="1"/>
        <rFont val="Calibri"/>
        <family val="2"/>
        <scheme val="minor"/>
      </rPr>
      <t xml:space="preserve">Causa 2:   </t>
    </r>
    <r>
      <rPr>
        <sz val="11"/>
        <color theme="1"/>
        <rFont val="Calibri"/>
        <family val="2"/>
        <scheme val="minor"/>
      </rPr>
      <t xml:space="preserve">Infraestructura fisica inadecuada en la guarda de los expedientes.  </t>
    </r>
  </si>
  <si>
    <t>DICIEMBRE DE 2018</t>
  </si>
  <si>
    <t xml:space="preserve">
1. Manipulación de las claves de la base de datos del Área Nomina por otros  funcionarios tanto del Área como del Área de Sistemas.
2, Debilidad en los controles para la veracidad de la información de la base de datos del Área de Nómina</t>
  </si>
  <si>
    <t>Uso de la información de la base de datos del Área de Nómina, con intereses particulares.</t>
  </si>
  <si>
    <t xml:space="preserve">
1. Que se filtre información confidencial de los funcionarios de planta. 
2. Qué se realicen pagos indebidos que favorezcan el bien particular de uno o varios funcionarios</t>
  </si>
  <si>
    <t xml:space="preserve">1. Revisión manual(archivo excel) de valores y cantidades por parte del responsable del Área de Nómina y el profesional de apoyo. </t>
  </si>
  <si>
    <t>Expedir una politica  mediante la cual se den lineamientos generales para el manejo de la base de datos del Área de Nómina así como la definición de roles y la limitación de accesos para cada uno de ellos</t>
  </si>
  <si>
    <t>Resolución o Documento según corresponda</t>
  </si>
  <si>
    <t>Incumplimiento intencional de los plazos establecidos para la publicación de la información contractual en la plataforma de SECOP</t>
  </si>
  <si>
    <t>Exceso de supervisiones asignadas a un solo funcionario que limita el seguimiento a los contratistas. 
Desconocimiento del Manual de Supervisión establecido por la entidad</t>
  </si>
  <si>
    <t xml:space="preserve">
Deficiencias en la ejecución de los objetos contractuales. 
Pocas sanciones a incumpliientos contractuales</t>
  </si>
  <si>
    <t xml:space="preserve">Perdida de recursos de funcionamiento del área.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</si>
</sst>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9">
    <font>
      <sz val="11"/>
      <color theme="1"/>
      <name val="Calibri"/>
      <family val="2"/>
      <scheme val="minor"/>
    </font>
    <font>
      <b/>
      <sz val="11"/>
      <color theme="1"/>
      <name val="Calibri"/>
      <family val="2"/>
      <scheme val="minor"/>
    </font>
    <font>
      <b/>
      <sz val="10"/>
      <name val="Times New Roman"/>
      <family val="1"/>
    </font>
    <font>
      <b/>
      <sz val="11"/>
      <name val="Times New Roman"/>
      <family val="1"/>
    </font>
    <font>
      <sz val="10"/>
      <color theme="1"/>
      <name val="Times New Roman"/>
      <family val="1"/>
    </font>
    <font>
      <sz val="10"/>
      <color theme="0"/>
      <name val="Times New Roman"/>
      <family val="1"/>
    </font>
    <font>
      <b/>
      <sz val="10"/>
      <color theme="1"/>
      <name val="Times New Roman"/>
      <family val="1"/>
    </font>
    <font>
      <sz val="11"/>
      <color theme="1"/>
      <name val="Times New Roman"/>
      <family val="1"/>
    </font>
    <font>
      <sz val="11"/>
      <color theme="0"/>
      <name val="Times New Roman"/>
      <family val="1"/>
    </font>
    <font>
      <b/>
      <sz val="11"/>
      <color theme="1"/>
      <name val="Times New Roman"/>
      <family val="1"/>
    </font>
    <font>
      <b/>
      <sz val="12"/>
      <color theme="1"/>
      <name val="Times New Roman"/>
      <family val="1"/>
    </font>
    <font>
      <b/>
      <sz val="9"/>
      <color theme="1"/>
      <name val="Times New Roman"/>
      <family val="1"/>
    </font>
    <font>
      <b/>
      <sz val="11"/>
      <color theme="0"/>
      <name val="Times New Roman"/>
      <family val="1"/>
    </font>
    <font>
      <b/>
      <sz val="9"/>
      <color theme="0"/>
      <name val="Times New Roman"/>
      <family val="1"/>
    </font>
    <font>
      <b/>
      <sz val="10"/>
      <color theme="0"/>
      <name val="Times New Roman"/>
      <family val="1"/>
    </font>
    <font>
      <sz val="12"/>
      <color theme="1"/>
      <name val="Times New Roman"/>
      <family val="1"/>
    </font>
    <font>
      <sz val="12"/>
      <name val="Times New Roman"/>
      <family val="1"/>
    </font>
    <font>
      <u/>
      <sz val="11"/>
      <color theme="10"/>
      <name val="Calibri"/>
      <family val="2"/>
      <scheme val="minor"/>
    </font>
    <font>
      <u/>
      <sz val="11"/>
      <color theme="11"/>
      <name val="Calibri"/>
      <family val="2"/>
      <scheme val="minor"/>
    </font>
    <font>
      <sz val="12"/>
      <color rgb="FF008000"/>
      <name val="Times New Roman"/>
      <family val="1"/>
    </font>
    <font>
      <b/>
      <sz val="12"/>
      <name val="Times New Roman"/>
      <family val="1"/>
    </font>
    <font>
      <sz val="12"/>
      <color theme="0"/>
      <name val="Times New Roman"/>
      <family val="1"/>
    </font>
    <font>
      <b/>
      <sz val="12"/>
      <name val="Times New Roman"/>
      <family val="1"/>
    </font>
    <font>
      <sz val="12"/>
      <name val="Times New Roman"/>
      <family val="1"/>
    </font>
    <font>
      <sz val="12"/>
      <color theme="1"/>
      <name val="Times New Roman"/>
      <family val="1"/>
    </font>
    <font>
      <sz val="11"/>
      <color rgb="FFFF0000"/>
      <name val="Calibri"/>
      <family val="2"/>
      <scheme val="minor"/>
    </font>
    <font>
      <sz val="11"/>
      <color theme="0"/>
      <name val="Calibri"/>
      <family val="2"/>
      <scheme val="minor"/>
    </font>
    <font>
      <b/>
      <sz val="22"/>
      <color theme="1"/>
      <name val="Times New Roman"/>
      <family val="1"/>
    </font>
    <font>
      <sz val="10"/>
      <name val="Times New Roman"/>
      <family val="1"/>
    </font>
    <font>
      <b/>
      <sz val="14"/>
      <name val="Times New Roman"/>
      <family val="1"/>
    </font>
    <font>
      <sz val="11"/>
      <name val="Times New Roman"/>
      <family val="1"/>
    </font>
    <font>
      <sz val="14"/>
      <name val="Times New Roman"/>
      <family val="1"/>
    </font>
    <font>
      <sz val="12"/>
      <color theme="1"/>
      <name val="Calibri"/>
      <family val="2"/>
      <scheme val="minor"/>
    </font>
    <font>
      <b/>
      <sz val="12"/>
      <color theme="1"/>
      <name val="Calibri"/>
      <family val="2"/>
      <scheme val="minor"/>
    </font>
    <font>
      <sz val="12"/>
      <name val="Calibri"/>
      <family val="2"/>
      <scheme val="minor"/>
    </font>
    <font>
      <sz val="11"/>
      <name val="Calibri"/>
      <family val="2"/>
      <scheme val="minor"/>
    </font>
    <font>
      <sz val="10"/>
      <name val="Calibri"/>
      <family val="2"/>
      <scheme val="minor"/>
    </font>
    <font>
      <sz val="9"/>
      <color theme="1"/>
      <name val="Calibri"/>
      <family val="2"/>
      <scheme val="minor"/>
    </font>
    <font>
      <b/>
      <sz val="9"/>
      <color theme="1"/>
      <name val="Calibri"/>
      <family val="2"/>
      <scheme val="minor"/>
    </font>
    <font>
      <b/>
      <sz val="12"/>
      <name val="Calibri"/>
      <family val="2"/>
      <scheme val="minor"/>
    </font>
    <font>
      <sz val="12"/>
      <color theme="0"/>
      <name val="Calibri"/>
      <family val="2"/>
      <scheme val="minor"/>
    </font>
    <font>
      <sz val="10"/>
      <color theme="1"/>
      <name val="Calibri"/>
      <family val="2"/>
      <scheme val="minor"/>
    </font>
    <font>
      <b/>
      <sz val="14"/>
      <color theme="1"/>
      <name val="Calibri"/>
      <family val="2"/>
      <scheme val="minor"/>
    </font>
    <font>
      <sz val="14"/>
      <color theme="1"/>
      <name val="Calibri"/>
      <family val="2"/>
      <scheme val="minor"/>
    </font>
    <font>
      <sz val="11"/>
      <color rgb="FFFF0000"/>
      <name val="Times New Roman"/>
      <family val="1"/>
    </font>
    <font>
      <sz val="10"/>
      <name val="Calibri  "/>
    </font>
    <font>
      <sz val="10"/>
      <color theme="0"/>
      <name val="Calibri  "/>
    </font>
    <font>
      <sz val="8"/>
      <name val="Times New Roman"/>
      <family val="1"/>
    </font>
    <font>
      <sz val="10"/>
      <color theme="0"/>
      <name val="Calibri"/>
      <family val="2"/>
      <scheme val="minor"/>
    </font>
  </fonts>
  <fills count="5">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thin">
        <color auto="1"/>
      </left>
      <right style="thin">
        <color auto="1"/>
      </right>
      <top/>
      <bottom style="thin">
        <color auto="1"/>
      </bottom>
      <diagonal/>
    </border>
    <border>
      <left/>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top style="hair">
        <color auto="1"/>
      </top>
      <bottom style="thin">
        <color auto="1"/>
      </bottom>
      <diagonal/>
    </border>
    <border>
      <left/>
      <right style="thin">
        <color auto="1"/>
      </right>
      <top style="thin">
        <color auto="1"/>
      </top>
      <bottom style="thin">
        <color auto="1"/>
      </bottom>
      <diagonal/>
    </border>
    <border>
      <left style="thin">
        <color auto="1"/>
      </left>
      <right style="hair">
        <color auto="1"/>
      </right>
      <top style="hair">
        <color auto="1"/>
      </top>
      <bottom/>
      <diagonal/>
    </border>
    <border>
      <left style="hair">
        <color indexed="64"/>
      </left>
      <right/>
      <top style="hair">
        <color indexed="64"/>
      </top>
      <bottom/>
      <diagonal/>
    </border>
    <border>
      <left style="thin">
        <color auto="1"/>
      </left>
      <right style="hair">
        <color auto="1"/>
      </right>
      <top/>
      <bottom style="hair">
        <color auto="1"/>
      </bottom>
      <diagonal/>
    </border>
    <border>
      <left style="hair">
        <color auto="1"/>
      </left>
      <right/>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thin">
        <color auto="1"/>
      </right>
      <top style="medium">
        <color indexed="64"/>
      </top>
      <bottom style="thin">
        <color auto="1"/>
      </bottom>
      <diagonal/>
    </border>
    <border>
      <left/>
      <right/>
      <top style="medium">
        <color indexed="64"/>
      </top>
      <bottom/>
      <diagonal/>
    </border>
    <border>
      <left style="thin">
        <color auto="1"/>
      </left>
      <right style="hair">
        <color auto="1"/>
      </right>
      <top style="medium">
        <color indexed="64"/>
      </top>
      <bottom style="hair">
        <color auto="1"/>
      </bottom>
      <diagonal/>
    </border>
    <border>
      <left style="hair">
        <color auto="1"/>
      </left>
      <right/>
      <top style="medium">
        <color indexed="64"/>
      </top>
      <bottom style="thin">
        <color auto="1"/>
      </bottom>
      <diagonal/>
    </border>
    <border>
      <left style="thin">
        <color auto="1"/>
      </left>
      <right/>
      <top style="medium">
        <color indexed="64"/>
      </top>
      <bottom/>
      <diagonal/>
    </border>
    <border>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diagonal/>
    </border>
    <border>
      <left style="thin">
        <color auto="1"/>
      </left>
      <right style="medium">
        <color indexed="64"/>
      </right>
      <top/>
      <bottom/>
      <diagonal/>
    </border>
    <border>
      <left style="thin">
        <color auto="1"/>
      </left>
      <right style="medium">
        <color indexed="64"/>
      </right>
      <top style="thin">
        <color auto="1"/>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thin">
        <color auto="1"/>
      </right>
      <top style="thin">
        <color auto="1"/>
      </top>
      <bottom style="medium">
        <color indexed="64"/>
      </bottom>
      <diagonal/>
    </border>
    <border>
      <left/>
      <right/>
      <top/>
      <bottom style="medium">
        <color indexed="64"/>
      </bottom>
      <diagonal/>
    </border>
    <border>
      <left style="thin">
        <color auto="1"/>
      </left>
      <right style="hair">
        <color auto="1"/>
      </right>
      <top style="hair">
        <color auto="1"/>
      </top>
      <bottom style="medium">
        <color indexed="64"/>
      </bottom>
      <diagonal/>
    </border>
    <border>
      <left style="hair">
        <color auto="1"/>
      </left>
      <right/>
      <top style="hair">
        <color auto="1"/>
      </top>
      <bottom style="medium">
        <color indexed="64"/>
      </bottom>
      <diagonal/>
    </border>
    <border>
      <left style="thin">
        <color auto="1"/>
      </left>
      <right/>
      <top/>
      <bottom style="medium">
        <color indexed="64"/>
      </bottom>
      <diagonal/>
    </border>
    <border>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medium">
        <color indexed="64"/>
      </left>
      <right/>
      <top/>
      <bottom/>
      <diagonal/>
    </border>
    <border>
      <left style="medium">
        <color indexed="64"/>
      </left>
      <right/>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thin">
        <color auto="1"/>
      </top>
      <bottom/>
      <diagonal/>
    </border>
    <border>
      <left/>
      <right/>
      <top style="thin">
        <color auto="1"/>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5">
    <xf numFmtId="0" fontId="0"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cellStyleXfs>
  <cellXfs count="864">
    <xf numFmtId="0" fontId="0" fillId="0" borderId="0" xfId="0"/>
    <xf numFmtId="0" fontId="5" fillId="2" borderId="1"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3" fillId="4" borderId="12" xfId="0" applyFont="1" applyFill="1" applyBorder="1" applyAlignment="1" applyProtection="1">
      <alignment horizontal="center" vertical="center"/>
    </xf>
    <xf numFmtId="0" fontId="4" fillId="3" borderId="0" xfId="0" applyFont="1" applyFill="1" applyAlignment="1" applyProtection="1">
      <alignment vertical="center"/>
    </xf>
    <xf numFmtId="0" fontId="4" fillId="0" borderId="0" xfId="0" applyFont="1" applyBorder="1" applyAlignment="1" applyProtection="1">
      <alignment vertical="center"/>
    </xf>
    <xf numFmtId="0" fontId="4" fillId="0" borderId="0" xfId="0" applyFont="1" applyAlignment="1" applyProtection="1">
      <alignment vertical="center"/>
    </xf>
    <xf numFmtId="0" fontId="7" fillId="0" borderId="0" xfId="0" applyFont="1" applyAlignment="1" applyProtection="1">
      <alignment vertical="center"/>
    </xf>
    <xf numFmtId="0" fontId="9" fillId="0" borderId="0" xfId="0" applyFont="1" applyAlignment="1" applyProtection="1">
      <alignment horizontal="right" vertical="center"/>
    </xf>
    <xf numFmtId="0" fontId="9" fillId="0" borderId="0" xfId="0" applyFont="1" applyAlignment="1" applyProtection="1">
      <alignment vertical="center"/>
    </xf>
    <xf numFmtId="0" fontId="9" fillId="0" borderId="10" xfId="0" applyFont="1" applyBorder="1" applyAlignment="1" applyProtection="1">
      <alignment vertical="center"/>
    </xf>
    <xf numFmtId="0" fontId="3" fillId="4" borderId="0" xfId="0" applyFont="1" applyFill="1" applyAlignment="1" applyProtection="1">
      <alignment vertical="center"/>
    </xf>
    <xf numFmtId="0" fontId="12" fillId="2" borderId="0" xfId="0" applyFont="1" applyFill="1" applyAlignment="1" applyProtection="1">
      <alignment vertical="center"/>
    </xf>
    <xf numFmtId="0" fontId="15" fillId="0" borderId="15" xfId="0" applyFont="1" applyFill="1" applyBorder="1" applyAlignment="1" applyProtection="1">
      <alignment horizontal="justify" vertical="center" wrapText="1"/>
    </xf>
    <xf numFmtId="0" fontId="15" fillId="0" borderId="15" xfId="0" applyFont="1" applyFill="1" applyBorder="1" applyAlignment="1" applyProtection="1">
      <alignment horizontal="justify" vertical="center"/>
    </xf>
    <xf numFmtId="0" fontId="15" fillId="0" borderId="18" xfId="0" applyFont="1" applyFill="1" applyBorder="1" applyAlignment="1" applyProtection="1">
      <alignment horizontal="justify" vertical="center" wrapText="1"/>
    </xf>
    <xf numFmtId="0" fontId="15" fillId="0" borderId="14" xfId="0" applyFont="1" applyBorder="1" applyAlignment="1" applyProtection="1">
      <alignment horizontal="justify" vertical="center" wrapText="1"/>
    </xf>
    <xf numFmtId="0" fontId="15" fillId="0" borderId="15" xfId="0" applyFont="1" applyBorder="1" applyAlignment="1" applyProtection="1">
      <alignment horizontal="justify" vertical="center" wrapText="1"/>
    </xf>
    <xf numFmtId="0" fontId="16" fillId="0" borderId="15" xfId="0" applyFont="1" applyBorder="1" applyAlignment="1" applyProtection="1">
      <alignment horizontal="justify" vertical="center"/>
    </xf>
    <xf numFmtId="0" fontId="15" fillId="0" borderId="15" xfId="0" applyFont="1" applyBorder="1" applyAlignment="1" applyProtection="1">
      <alignment horizontal="justify" vertical="center"/>
    </xf>
    <xf numFmtId="0" fontId="15" fillId="0" borderId="18" xfId="0" applyFont="1" applyBorder="1" applyAlignment="1" applyProtection="1">
      <alignment horizontal="justify" vertical="center" wrapText="1"/>
    </xf>
    <xf numFmtId="0" fontId="10" fillId="0" borderId="16" xfId="0" applyFont="1" applyFill="1" applyBorder="1" applyAlignment="1" applyProtection="1">
      <alignment horizontal="center" vertical="center" wrapText="1"/>
      <protection locked="0"/>
    </xf>
    <xf numFmtId="0" fontId="15" fillId="0" borderId="0" xfId="0" applyFont="1" applyAlignment="1" applyProtection="1">
      <alignment vertical="center"/>
    </xf>
    <xf numFmtId="1" fontId="15" fillId="0" borderId="0" xfId="0" applyNumberFormat="1" applyFont="1" applyFill="1" applyBorder="1" applyAlignment="1" applyProtection="1">
      <alignment horizontal="center" vertical="center"/>
    </xf>
    <xf numFmtId="0" fontId="10" fillId="0" borderId="16" xfId="0" applyFont="1" applyBorder="1" applyAlignment="1" applyProtection="1">
      <alignment horizontal="center" vertical="center" wrapText="1"/>
      <protection locked="0"/>
    </xf>
    <xf numFmtId="1" fontId="15" fillId="0" borderId="0" xfId="0" applyNumberFormat="1" applyFont="1" applyBorder="1" applyAlignment="1" applyProtection="1">
      <alignment horizontal="center" vertical="center"/>
    </xf>
    <xf numFmtId="0" fontId="11" fillId="4" borderId="13" xfId="0" applyFont="1" applyFill="1" applyBorder="1" applyAlignment="1" applyProtection="1">
      <alignment horizontal="center" vertical="center" wrapText="1"/>
    </xf>
    <xf numFmtId="0" fontId="9" fillId="4" borderId="13" xfId="0" applyFont="1" applyFill="1" applyBorder="1" applyAlignment="1" applyProtection="1">
      <alignment horizontal="center" vertical="center"/>
    </xf>
    <xf numFmtId="1" fontId="15" fillId="0" borderId="9" xfId="0" applyNumberFormat="1" applyFont="1" applyBorder="1" applyAlignment="1" applyProtection="1">
      <alignment horizontal="center" vertical="center"/>
    </xf>
    <xf numFmtId="0" fontId="9" fillId="0" borderId="16" xfId="0" applyFont="1" applyBorder="1" applyAlignment="1" applyProtection="1">
      <alignment horizontal="center" vertical="center" wrapText="1"/>
      <protection locked="0"/>
    </xf>
    <xf numFmtId="1" fontId="7" fillId="0" borderId="0" xfId="0" applyNumberFormat="1" applyFont="1" applyBorder="1" applyAlignment="1" applyProtection="1">
      <alignment horizontal="center" vertical="center"/>
    </xf>
    <xf numFmtId="0" fontId="9" fillId="0" borderId="19" xfId="0" applyFont="1" applyBorder="1" applyAlignment="1" applyProtection="1">
      <alignment horizontal="center" vertical="center" wrapText="1"/>
      <protection locked="0"/>
    </xf>
    <xf numFmtId="0" fontId="12" fillId="2" borderId="12" xfId="0" applyFont="1" applyFill="1" applyBorder="1" applyAlignment="1" applyProtection="1">
      <alignment horizontal="center" vertical="center" wrapText="1"/>
    </xf>
    <xf numFmtId="0" fontId="9" fillId="0" borderId="13" xfId="0" applyFont="1" applyBorder="1" applyAlignment="1" applyProtection="1">
      <alignment vertical="center"/>
    </xf>
    <xf numFmtId="0" fontId="13" fillId="2" borderId="13" xfId="0" applyFont="1" applyFill="1" applyBorder="1" applyAlignment="1" applyProtection="1">
      <alignment horizontal="center" vertical="center" wrapText="1"/>
    </xf>
    <xf numFmtId="0" fontId="14" fillId="2" borderId="13" xfId="0" applyFont="1" applyFill="1" applyBorder="1" applyAlignment="1" applyProtection="1">
      <alignment horizontal="center" vertical="center" wrapText="1"/>
    </xf>
    <xf numFmtId="0" fontId="14" fillId="2" borderId="13" xfId="0" applyFont="1" applyFill="1" applyBorder="1" applyAlignment="1" applyProtection="1">
      <alignment horizontal="center" vertical="center"/>
    </xf>
    <xf numFmtId="0" fontId="12" fillId="2" borderId="13" xfId="0" applyFont="1" applyFill="1" applyBorder="1" applyAlignment="1" applyProtection="1">
      <alignment vertical="center"/>
    </xf>
    <xf numFmtId="0" fontId="12" fillId="2" borderId="13" xfId="0" applyFont="1" applyFill="1" applyBorder="1" applyAlignment="1" applyProtection="1">
      <alignment horizontal="center" vertical="center" wrapText="1"/>
    </xf>
    <xf numFmtId="0" fontId="3" fillId="4" borderId="13" xfId="0" applyFont="1" applyFill="1" applyBorder="1" applyAlignment="1" applyProtection="1">
      <alignment horizontal="center" vertical="center"/>
    </xf>
    <xf numFmtId="0" fontId="2" fillId="4" borderId="13" xfId="0" applyFont="1" applyFill="1" applyBorder="1" applyAlignment="1" applyProtection="1">
      <alignment horizontal="center" vertical="center"/>
    </xf>
    <xf numFmtId="0" fontId="15" fillId="0" borderId="26" xfId="0" applyFont="1" applyFill="1" applyBorder="1" applyAlignment="1" applyProtection="1">
      <alignment horizontal="justify" vertical="center" wrapText="1"/>
    </xf>
    <xf numFmtId="0" fontId="10" fillId="0" borderId="27" xfId="0" applyFont="1" applyFill="1" applyBorder="1" applyAlignment="1" applyProtection="1">
      <alignment horizontal="center" vertical="center" wrapText="1"/>
      <protection locked="0"/>
    </xf>
    <xf numFmtId="0" fontId="15" fillId="0" borderId="38" xfId="0" applyFont="1" applyBorder="1" applyAlignment="1" applyProtection="1">
      <alignment horizontal="justify" vertical="center" wrapText="1"/>
    </xf>
    <xf numFmtId="0" fontId="10" fillId="0" borderId="39" xfId="0" applyFont="1" applyBorder="1" applyAlignment="1" applyProtection="1">
      <alignment horizontal="center" vertical="center" wrapText="1"/>
      <protection locked="0"/>
    </xf>
    <xf numFmtId="1" fontId="15" fillId="0" borderId="37" xfId="0" applyNumberFormat="1" applyFont="1" applyBorder="1" applyAlignment="1" applyProtection="1">
      <alignment horizontal="center" vertical="center"/>
    </xf>
    <xf numFmtId="0" fontId="15" fillId="0" borderId="26" xfId="0" applyFont="1" applyBorder="1" applyAlignment="1" applyProtection="1">
      <alignment horizontal="justify" vertical="center" wrapText="1"/>
    </xf>
    <xf numFmtId="0" fontId="9" fillId="0" borderId="27" xfId="0" applyFont="1" applyBorder="1" applyAlignment="1" applyProtection="1">
      <alignment horizontal="center" vertical="center" wrapText="1"/>
      <protection locked="0"/>
    </xf>
    <xf numFmtId="1" fontId="7" fillId="0" borderId="25" xfId="0" applyNumberFormat="1" applyFont="1" applyBorder="1" applyAlignment="1" applyProtection="1">
      <alignment horizontal="center" vertical="center"/>
    </xf>
    <xf numFmtId="0" fontId="32" fillId="0" borderId="14" xfId="0" applyFont="1" applyBorder="1" applyAlignment="1" applyProtection="1">
      <alignment horizontal="justify" vertical="center" wrapText="1"/>
    </xf>
    <xf numFmtId="0" fontId="1" fillId="0" borderId="16" xfId="0" applyFont="1" applyBorder="1" applyAlignment="1" applyProtection="1">
      <alignment horizontal="center" vertical="center" wrapText="1"/>
      <protection locked="0"/>
    </xf>
    <xf numFmtId="1" fontId="0" fillId="0" borderId="9" xfId="0" applyNumberFormat="1" applyBorder="1" applyAlignment="1" applyProtection="1">
      <alignment horizontal="center" vertical="center"/>
    </xf>
    <xf numFmtId="0" fontId="0" fillId="0" borderId="0" xfId="0" applyAlignment="1" applyProtection="1">
      <alignment vertical="center"/>
    </xf>
    <xf numFmtId="0" fontId="32" fillId="0" borderId="15" xfId="0" applyFont="1" applyBorder="1" applyAlignment="1" applyProtection="1">
      <alignment horizontal="justify" vertical="center" wrapText="1"/>
    </xf>
    <xf numFmtId="1" fontId="0" fillId="0" borderId="0" xfId="0" applyNumberFormat="1" applyBorder="1" applyAlignment="1" applyProtection="1">
      <alignment horizontal="center" vertical="center"/>
    </xf>
    <xf numFmtId="0" fontId="32" fillId="0" borderId="15" xfId="0" applyFont="1" applyBorder="1" applyAlignment="1" applyProtection="1">
      <alignment horizontal="justify" vertical="center"/>
    </xf>
    <xf numFmtId="0" fontId="32" fillId="0" borderId="18" xfId="0" applyFont="1" applyBorder="1" applyAlignment="1" applyProtection="1">
      <alignment horizontal="justify" vertical="center" wrapText="1"/>
    </xf>
    <xf numFmtId="0" fontId="32" fillId="0" borderId="26" xfId="0" applyFont="1" applyBorder="1" applyAlignment="1" applyProtection="1">
      <alignment horizontal="justify" vertical="center" wrapText="1"/>
    </xf>
    <xf numFmtId="0" fontId="1" fillId="0" borderId="27" xfId="0" applyFont="1" applyBorder="1" applyAlignment="1" applyProtection="1">
      <alignment horizontal="center" vertical="center" wrapText="1"/>
      <protection locked="0"/>
    </xf>
    <xf numFmtId="1" fontId="0" fillId="0" borderId="25" xfId="0" applyNumberFormat="1" applyBorder="1" applyAlignment="1" applyProtection="1">
      <alignment horizontal="center" vertical="center"/>
    </xf>
    <xf numFmtId="0" fontId="32" fillId="0" borderId="38" xfId="0" applyFont="1" applyBorder="1" applyAlignment="1" applyProtection="1">
      <alignment horizontal="justify" vertical="center" wrapText="1"/>
    </xf>
    <xf numFmtId="0" fontId="1" fillId="0" borderId="39" xfId="0" applyFont="1" applyBorder="1" applyAlignment="1" applyProtection="1">
      <alignment horizontal="center" vertical="center" wrapText="1"/>
      <protection locked="0"/>
    </xf>
    <xf numFmtId="1" fontId="0" fillId="0" borderId="37" xfId="0" applyNumberFormat="1" applyBorder="1" applyAlignment="1" applyProtection="1">
      <alignment horizontal="center" vertical="center"/>
    </xf>
    <xf numFmtId="0" fontId="32" fillId="0" borderId="14" xfId="0" applyFont="1" applyBorder="1" applyAlignment="1" applyProtection="1">
      <alignment horizontal="justify" vertical="top" wrapText="1"/>
    </xf>
    <xf numFmtId="0" fontId="32" fillId="0" borderId="15" xfId="0" applyFont="1" applyBorder="1" applyAlignment="1" applyProtection="1">
      <alignment horizontal="justify" wrapText="1"/>
    </xf>
    <xf numFmtId="0" fontId="32" fillId="0" borderId="15" xfId="0" applyFont="1" applyBorder="1" applyAlignment="1" applyProtection="1">
      <alignment horizontal="justify"/>
    </xf>
    <xf numFmtId="0" fontId="32" fillId="0" borderId="18" xfId="0" applyFont="1" applyBorder="1" applyAlignment="1" applyProtection="1">
      <alignment horizontal="justify" wrapText="1"/>
    </xf>
    <xf numFmtId="0" fontId="33" fillId="0" borderId="16" xfId="0" applyFont="1" applyBorder="1" applyAlignment="1" applyProtection="1">
      <alignment horizontal="center" vertical="center" wrapText="1"/>
      <protection locked="0"/>
    </xf>
    <xf numFmtId="1" fontId="32" fillId="0" borderId="9" xfId="0" applyNumberFormat="1" applyFont="1" applyBorder="1" applyAlignment="1" applyProtection="1">
      <alignment horizontal="center" vertical="center"/>
    </xf>
    <xf numFmtId="1" fontId="32" fillId="0" borderId="0" xfId="0" applyNumberFormat="1" applyFont="1" applyBorder="1" applyAlignment="1" applyProtection="1">
      <alignment horizontal="center" vertical="center"/>
    </xf>
    <xf numFmtId="0" fontId="1" fillId="0" borderId="19" xfId="0" applyFont="1" applyBorder="1" applyAlignment="1" applyProtection="1">
      <alignment horizontal="center" vertical="center" wrapText="1"/>
      <protection locked="0"/>
    </xf>
    <xf numFmtId="0" fontId="33" fillId="0" borderId="27" xfId="0" applyFont="1" applyBorder="1" applyAlignment="1" applyProtection="1">
      <alignment horizontal="center" vertical="center" wrapText="1"/>
      <protection locked="0"/>
    </xf>
    <xf numFmtId="1" fontId="32" fillId="0" borderId="25" xfId="0" applyNumberFormat="1" applyFont="1" applyBorder="1" applyAlignment="1" applyProtection="1">
      <alignment horizontal="center" vertical="center"/>
    </xf>
    <xf numFmtId="0" fontId="33" fillId="0" borderId="39" xfId="0" applyFont="1" applyBorder="1" applyAlignment="1" applyProtection="1">
      <alignment horizontal="center" vertical="center" wrapText="1"/>
      <protection locked="0"/>
    </xf>
    <xf numFmtId="1" fontId="32" fillId="0" borderId="37" xfId="0" applyNumberFormat="1" applyFont="1" applyBorder="1" applyAlignment="1" applyProtection="1">
      <alignment horizontal="center" vertical="center"/>
    </xf>
    <xf numFmtId="0" fontId="32" fillId="0" borderId="38" xfId="0" applyFont="1" applyBorder="1" applyAlignment="1" applyProtection="1">
      <alignment horizontal="justify" wrapText="1"/>
    </xf>
    <xf numFmtId="1" fontId="15" fillId="0" borderId="25" xfId="0" applyNumberFormat="1" applyFont="1" applyFill="1" applyBorder="1" applyAlignment="1" applyProtection="1">
      <alignment horizontal="center" vertical="center"/>
    </xf>
    <xf numFmtId="1" fontId="7" fillId="0" borderId="0" xfId="0" applyNumberFormat="1" applyFont="1" applyBorder="1" applyAlignment="1" applyProtection="1">
      <alignment horizontal="center" vertical="center"/>
    </xf>
    <xf numFmtId="0" fontId="7" fillId="3" borderId="0" xfId="0" applyFont="1" applyFill="1" applyAlignment="1" applyProtection="1">
      <alignment vertical="center"/>
    </xf>
    <xf numFmtId="0" fontId="7" fillId="0" borderId="1" xfId="0" applyFont="1" applyBorder="1" applyAlignment="1" applyProtection="1">
      <alignment vertical="center"/>
    </xf>
    <xf numFmtId="0" fontId="0" fillId="0" borderId="14" xfId="0" applyFont="1" applyBorder="1" applyAlignment="1" applyProtection="1">
      <alignment horizontal="justify" vertical="center" wrapText="1"/>
    </xf>
    <xf numFmtId="0" fontId="0" fillId="0" borderId="15" xfId="0" applyFont="1" applyBorder="1" applyAlignment="1" applyProtection="1">
      <alignment horizontal="justify" vertical="center" wrapText="1"/>
    </xf>
    <xf numFmtId="0" fontId="0" fillId="0" borderId="15" xfId="0" applyFont="1" applyBorder="1" applyAlignment="1" applyProtection="1">
      <alignment horizontal="justify" vertical="center"/>
    </xf>
    <xf numFmtId="0" fontId="0" fillId="0" borderId="18" xfId="0" applyFont="1" applyBorder="1" applyAlignment="1" applyProtection="1">
      <alignment horizontal="justify" vertical="center" wrapText="1"/>
    </xf>
    <xf numFmtId="0" fontId="7" fillId="0" borderId="15" xfId="0" applyFont="1" applyBorder="1" applyAlignment="1" applyProtection="1">
      <alignment horizontal="justify" vertical="center" wrapText="1"/>
    </xf>
    <xf numFmtId="0" fontId="7" fillId="0" borderId="15" xfId="0" applyFont="1" applyBorder="1" applyAlignment="1" applyProtection="1">
      <alignment horizontal="justify" vertical="center"/>
    </xf>
    <xf numFmtId="0" fontId="7" fillId="0" borderId="18" xfId="0" applyFont="1" applyBorder="1" applyAlignment="1" applyProtection="1">
      <alignment horizontal="justify" vertical="center" wrapText="1"/>
    </xf>
    <xf numFmtId="1" fontId="7" fillId="0" borderId="9" xfId="0" applyNumberFormat="1" applyFont="1" applyBorder="1" applyAlignment="1" applyProtection="1">
      <alignment horizontal="center" vertical="center"/>
    </xf>
    <xf numFmtId="1" fontId="7" fillId="0" borderId="25" xfId="0" applyNumberFormat="1" applyFont="1" applyBorder="1" applyAlignment="1" applyProtection="1">
      <alignment horizontal="center" vertical="center"/>
    </xf>
    <xf numFmtId="1" fontId="15" fillId="0" borderId="0" xfId="0" applyNumberFormat="1" applyFont="1" applyBorder="1" applyAlignment="1" applyProtection="1">
      <alignment horizontal="center" vertical="center"/>
    </xf>
    <xf numFmtId="0" fontId="10" fillId="0" borderId="27" xfId="0" applyFont="1" applyBorder="1" applyAlignment="1" applyProtection="1">
      <alignment horizontal="center" vertical="center" wrapText="1"/>
      <protection locked="0"/>
    </xf>
    <xf numFmtId="1" fontId="15" fillId="0" borderId="25" xfId="0" applyNumberFormat="1" applyFont="1" applyBorder="1" applyAlignment="1" applyProtection="1">
      <alignment horizontal="center" vertical="center"/>
    </xf>
    <xf numFmtId="0" fontId="7" fillId="0" borderId="25" xfId="0" applyFont="1" applyBorder="1" applyAlignment="1" applyProtection="1">
      <alignment vertical="center"/>
    </xf>
    <xf numFmtId="0" fontId="7" fillId="0" borderId="26" xfId="0" applyFont="1" applyBorder="1" applyAlignment="1" applyProtection="1">
      <alignment horizontal="justify" vertical="center" wrapText="1"/>
    </xf>
    <xf numFmtId="0" fontId="7" fillId="0" borderId="0" xfId="0" applyFont="1" applyBorder="1" applyAlignment="1" applyProtection="1">
      <alignment vertical="center"/>
    </xf>
    <xf numFmtId="0" fontId="7" fillId="0" borderId="37" xfId="0" applyFont="1" applyBorder="1" applyAlignment="1" applyProtection="1">
      <alignment vertical="center"/>
    </xf>
    <xf numFmtId="0" fontId="0" fillId="0" borderId="38" xfId="0" applyFont="1" applyBorder="1" applyAlignment="1" applyProtection="1">
      <alignment horizontal="justify" vertical="center" wrapText="1"/>
    </xf>
    <xf numFmtId="0" fontId="32" fillId="0" borderId="20" xfId="0" applyFont="1" applyBorder="1" applyAlignment="1" applyProtection="1">
      <alignment horizontal="justify" vertical="top" wrapText="1"/>
    </xf>
    <xf numFmtId="0" fontId="1" fillId="0" borderId="21" xfId="0" applyFont="1" applyBorder="1" applyAlignment="1" applyProtection="1">
      <alignment horizontal="center" vertical="center" wrapText="1"/>
      <protection locked="0"/>
    </xf>
    <xf numFmtId="0" fontId="32" fillId="0" borderId="1" xfId="0" applyFont="1" applyBorder="1" applyAlignment="1" applyProtection="1">
      <alignment horizontal="justify" vertical="top" wrapText="1"/>
    </xf>
    <xf numFmtId="0" fontId="1" fillId="0" borderId="1" xfId="0" applyFont="1" applyBorder="1" applyAlignment="1" applyProtection="1">
      <alignment horizontal="center" vertical="center" wrapText="1"/>
      <protection locked="0"/>
    </xf>
    <xf numFmtId="1" fontId="0" fillId="0" borderId="1" xfId="0" applyNumberFormat="1" applyBorder="1" applyAlignment="1" applyProtection="1">
      <alignment horizontal="center" vertical="center"/>
    </xf>
    <xf numFmtId="1" fontId="0" fillId="0" borderId="1" xfId="0" applyNumberFormat="1" applyBorder="1" applyAlignment="1" applyProtection="1">
      <alignment horizontal="center" vertical="center"/>
    </xf>
    <xf numFmtId="0" fontId="32" fillId="0" borderId="1" xfId="0" applyFont="1" applyBorder="1" applyAlignment="1" applyProtection="1">
      <alignment horizontal="justify" wrapText="1"/>
    </xf>
    <xf numFmtId="0" fontId="32" fillId="0" borderId="1" xfId="0" applyFont="1" applyBorder="1" applyAlignment="1" applyProtection="1">
      <alignment horizontal="justify"/>
    </xf>
    <xf numFmtId="0" fontId="7" fillId="0" borderId="17" xfId="0" applyFont="1" applyBorder="1" applyAlignment="1" applyProtection="1">
      <alignment vertical="center"/>
    </xf>
    <xf numFmtId="0" fontId="32" fillId="0" borderId="24" xfId="0" applyFont="1" applyBorder="1" applyAlignment="1" applyProtection="1">
      <alignment horizontal="justify" vertical="top" wrapText="1"/>
    </xf>
    <xf numFmtId="0" fontId="1" fillId="0" borderId="24" xfId="0" applyFont="1" applyBorder="1" applyAlignment="1" applyProtection="1">
      <alignment horizontal="center" vertical="center" wrapText="1"/>
      <protection locked="0"/>
    </xf>
    <xf numFmtId="1" fontId="0" fillId="0" borderId="24" xfId="0" applyNumberFormat="1" applyBorder="1" applyAlignment="1" applyProtection="1">
      <alignment horizontal="center" vertical="center"/>
    </xf>
    <xf numFmtId="0" fontId="32" fillId="0" borderId="1" xfId="0" applyFont="1" applyBorder="1" applyAlignment="1" applyProtection="1">
      <alignment horizontal="justify" vertical="center" wrapText="1"/>
    </xf>
    <xf numFmtId="0" fontId="32" fillId="0" borderId="1" xfId="0" applyFont="1" applyBorder="1" applyAlignment="1" applyProtection="1">
      <alignment horizontal="justify" vertical="center"/>
    </xf>
    <xf numFmtId="0" fontId="32" fillId="0" borderId="13" xfId="0" applyFont="1" applyBorder="1" applyAlignment="1" applyProtection="1">
      <alignment horizontal="justify" vertical="center" wrapText="1"/>
    </xf>
    <xf numFmtId="0" fontId="1" fillId="0" borderId="13" xfId="0" applyFont="1" applyBorder="1" applyAlignment="1" applyProtection="1">
      <alignment horizontal="center" vertical="center" wrapText="1"/>
      <protection locked="0"/>
    </xf>
    <xf numFmtId="1" fontId="0" fillId="0" borderId="13" xfId="0" applyNumberFormat="1" applyBorder="1" applyAlignment="1" applyProtection="1">
      <alignment horizontal="center" vertical="center"/>
    </xf>
    <xf numFmtId="0" fontId="32" fillId="0" borderId="10" xfId="0" applyFont="1" applyBorder="1" applyAlignment="1" applyProtection="1">
      <alignment horizontal="justify" vertical="center" wrapText="1"/>
    </xf>
    <xf numFmtId="0" fontId="1" fillId="0" borderId="10" xfId="0" applyFont="1" applyBorder="1" applyAlignment="1" applyProtection="1">
      <alignment horizontal="center" vertical="center" wrapText="1"/>
      <protection locked="0"/>
    </xf>
    <xf numFmtId="1" fontId="0" fillId="0" borderId="10" xfId="0" applyNumberFormat="1" applyBorder="1" applyAlignment="1" applyProtection="1">
      <alignment horizontal="center" vertical="center"/>
    </xf>
    <xf numFmtId="0" fontId="32" fillId="0" borderId="36" xfId="0" applyFont="1" applyBorder="1" applyAlignment="1" applyProtection="1">
      <alignment horizontal="justify" vertical="center" wrapText="1"/>
    </xf>
    <xf numFmtId="0" fontId="1" fillId="0" borderId="36" xfId="0" applyFont="1" applyBorder="1" applyAlignment="1" applyProtection="1">
      <alignment horizontal="center" vertical="center" wrapText="1"/>
      <protection locked="0"/>
    </xf>
    <xf numFmtId="1" fontId="0" fillId="0" borderId="36" xfId="0" applyNumberFormat="1" applyBorder="1" applyAlignment="1" applyProtection="1">
      <alignment horizontal="center" vertical="center"/>
    </xf>
    <xf numFmtId="0" fontId="0" fillId="0" borderId="20" xfId="0" applyFont="1" applyBorder="1" applyAlignment="1" applyProtection="1">
      <alignment horizontal="justify" vertical="center" wrapText="1"/>
    </xf>
    <xf numFmtId="0" fontId="0" fillId="0" borderId="1" xfId="0" applyFont="1" applyBorder="1" applyAlignment="1" applyProtection="1">
      <alignment horizontal="justify" vertical="center" wrapText="1"/>
    </xf>
    <xf numFmtId="0" fontId="0" fillId="0" borderId="1" xfId="0" applyFont="1" applyBorder="1" applyAlignment="1" applyProtection="1">
      <alignment horizontal="justify" vertical="center"/>
    </xf>
    <xf numFmtId="0" fontId="3" fillId="0" borderId="1" xfId="0" applyFont="1" applyBorder="1" applyAlignment="1" applyProtection="1">
      <alignment vertical="center"/>
    </xf>
    <xf numFmtId="0" fontId="0" fillId="0" borderId="1" xfId="0" applyFont="1" applyBorder="1" applyAlignment="1" applyProtection="1"/>
    <xf numFmtId="0" fontId="0" fillId="0" borderId="1" xfId="0" applyFont="1" applyBorder="1" applyProtection="1"/>
    <xf numFmtId="0" fontId="2" fillId="0" borderId="1" xfId="0" applyFont="1" applyBorder="1" applyAlignment="1" applyProtection="1">
      <alignment horizontal="left" vertical="top"/>
    </xf>
    <xf numFmtId="0" fontId="47" fillId="0" borderId="1" xfId="0" applyFont="1" applyBorder="1" applyAlignment="1" applyProtection="1">
      <protection locked="0"/>
    </xf>
    <xf numFmtId="0" fontId="0" fillId="0" borderId="1" xfId="0" applyBorder="1" applyAlignment="1" applyProtection="1">
      <protection locked="0"/>
    </xf>
    <xf numFmtId="0" fontId="0" fillId="0" borderId="1" xfId="0" applyBorder="1" applyProtection="1">
      <protection locked="0"/>
    </xf>
    <xf numFmtId="0" fontId="10" fillId="0" borderId="19" xfId="0" applyFont="1" applyBorder="1" applyAlignment="1" applyProtection="1">
      <alignment horizontal="center" vertical="center" wrapText="1"/>
      <protection locked="0"/>
    </xf>
    <xf numFmtId="0" fontId="7" fillId="0" borderId="55" xfId="0" applyFont="1" applyBorder="1" applyAlignment="1" applyProtection="1">
      <alignment vertical="center"/>
    </xf>
    <xf numFmtId="0" fontId="7" fillId="0" borderId="56" xfId="0" applyFont="1" applyBorder="1" applyAlignment="1" applyProtection="1">
      <alignment vertical="center"/>
    </xf>
    <xf numFmtId="0" fontId="7" fillId="0" borderId="57" xfId="0" applyFont="1" applyBorder="1" applyAlignment="1" applyProtection="1">
      <alignment vertical="center"/>
    </xf>
    <xf numFmtId="0" fontId="15" fillId="0" borderId="28"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5" fillId="0" borderId="28"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15" fillId="0" borderId="32" xfId="0" applyFont="1" applyBorder="1" applyAlignment="1" applyProtection="1">
      <alignment horizontal="center" vertical="center" wrapText="1"/>
      <protection locked="0"/>
    </xf>
    <xf numFmtId="0" fontId="3" fillId="0" borderId="1" xfId="0" applyFont="1" applyFill="1" applyBorder="1" applyAlignment="1" applyProtection="1">
      <alignment horizontal="center" vertical="center"/>
    </xf>
    <xf numFmtId="0" fontId="3" fillId="0" borderId="13" xfId="0" applyFont="1" applyFill="1" applyBorder="1" applyAlignment="1" applyProtection="1">
      <alignment horizontal="center" vertical="center"/>
    </xf>
    <xf numFmtId="0" fontId="16" fillId="0" borderId="23" xfId="0" applyFont="1" applyBorder="1" applyAlignment="1" applyProtection="1">
      <alignment horizontal="center" vertical="center" textRotation="90" wrapText="1"/>
      <protection locked="0"/>
    </xf>
    <xf numFmtId="0" fontId="16" fillId="0" borderId="12" xfId="0" applyFont="1" applyBorder="1" applyAlignment="1" applyProtection="1">
      <alignment horizontal="center" vertical="center" textRotation="90" wrapText="1"/>
      <protection locked="0"/>
    </xf>
    <xf numFmtId="0" fontId="45" fillId="0" borderId="28" xfId="0" applyFont="1" applyBorder="1" applyAlignment="1" applyProtection="1">
      <alignment horizontal="center" vertical="center" wrapText="1"/>
    </xf>
    <xf numFmtId="0" fontId="45" fillId="0" borderId="2" xfId="0" applyFont="1" applyBorder="1" applyAlignment="1" applyProtection="1">
      <alignment horizontal="center" vertical="center" wrapText="1"/>
    </xf>
    <xf numFmtId="1" fontId="46" fillId="0" borderId="29" xfId="0" applyNumberFormat="1" applyFont="1" applyBorder="1" applyAlignment="1" applyProtection="1">
      <alignment horizontal="center" vertical="center"/>
    </xf>
    <xf numFmtId="1" fontId="46" fillId="0" borderId="6" xfId="0" applyNumberFormat="1" applyFont="1" applyBorder="1" applyAlignment="1" applyProtection="1">
      <alignment horizontal="center" vertical="center"/>
    </xf>
    <xf numFmtId="1" fontId="45" fillId="0" borderId="28" xfId="0" applyNumberFormat="1" applyFont="1" applyBorder="1" applyAlignment="1" applyProtection="1">
      <alignment horizontal="center" vertical="center" wrapText="1"/>
    </xf>
    <xf numFmtId="1" fontId="45" fillId="0" borderId="2" xfId="0" applyNumberFormat="1" applyFont="1" applyBorder="1" applyAlignment="1" applyProtection="1">
      <alignment horizontal="center" vertical="center" wrapText="1"/>
    </xf>
    <xf numFmtId="0" fontId="15" fillId="0" borderId="29" xfId="0" applyFont="1" applyBorder="1" applyAlignment="1" applyProtection="1">
      <alignment horizontal="center" vertical="center"/>
    </xf>
    <xf numFmtId="0" fontId="15" fillId="0" borderId="6" xfId="0" applyFont="1" applyBorder="1" applyAlignment="1" applyProtection="1">
      <alignment horizontal="center" vertical="center"/>
    </xf>
    <xf numFmtId="0" fontId="15" fillId="0" borderId="25" xfId="0" applyFont="1" applyBorder="1" applyAlignment="1" applyProtection="1">
      <alignment horizontal="center" vertical="center"/>
    </xf>
    <xf numFmtId="0" fontId="15" fillId="0" borderId="0" xfId="0" applyFont="1" applyBorder="1" applyAlignment="1" applyProtection="1">
      <alignment horizontal="center" vertical="center"/>
    </xf>
    <xf numFmtId="0" fontId="30" fillId="0" borderId="24" xfId="0" applyFont="1" applyBorder="1" applyAlignment="1" applyProtection="1">
      <alignment horizontal="center" vertical="center"/>
    </xf>
    <xf numFmtId="0" fontId="30" fillId="0" borderId="1" xfId="0" applyFont="1" applyBorder="1" applyAlignment="1" applyProtection="1">
      <alignment horizontal="center" vertical="center"/>
    </xf>
    <xf numFmtId="0" fontId="15" fillId="0" borderId="24" xfId="0" applyFont="1" applyBorder="1" applyAlignment="1" applyProtection="1">
      <alignment horizontal="justify" vertical="center" wrapText="1"/>
      <protection locked="0"/>
    </xf>
    <xf numFmtId="0" fontId="15" fillId="0" borderId="1" xfId="0" applyFont="1" applyBorder="1" applyAlignment="1" applyProtection="1">
      <alignment horizontal="justify" vertical="center"/>
      <protection locked="0"/>
    </xf>
    <xf numFmtId="0" fontId="15" fillId="0" borderId="13" xfId="0" applyFont="1" applyBorder="1" applyAlignment="1" applyProtection="1">
      <alignment horizontal="justify" vertical="center"/>
      <protection locked="0"/>
    </xf>
    <xf numFmtId="0" fontId="36" fillId="0" borderId="12" xfId="0" applyFont="1" applyBorder="1" applyAlignment="1" applyProtection="1">
      <alignment horizontal="center" vertical="center" textRotation="90" wrapText="1"/>
      <protection locked="0"/>
    </xf>
    <xf numFmtId="0" fontId="36" fillId="0" borderId="35" xfId="0" applyFont="1" applyBorder="1" applyAlignment="1" applyProtection="1">
      <alignment horizontal="center" vertical="center" textRotation="90" wrapText="1"/>
      <protection locked="0"/>
    </xf>
    <xf numFmtId="0" fontId="36" fillId="0" borderId="2" xfId="0" applyFont="1" applyBorder="1" applyAlignment="1" applyProtection="1">
      <alignment horizontal="center" vertical="center" wrapText="1"/>
    </xf>
    <xf numFmtId="0" fontId="36" fillId="0" borderId="40" xfId="0" applyFont="1" applyBorder="1" applyAlignment="1" applyProtection="1">
      <alignment horizontal="center" vertical="center" wrapText="1"/>
    </xf>
    <xf numFmtId="1" fontId="36" fillId="0" borderId="2" xfId="0" applyNumberFormat="1" applyFont="1" applyBorder="1" applyAlignment="1" applyProtection="1">
      <alignment horizontal="center" vertical="center" wrapText="1"/>
    </xf>
    <xf numFmtId="1" fontId="36" fillId="0" borderId="40" xfId="0" applyNumberFormat="1" applyFont="1" applyBorder="1" applyAlignment="1" applyProtection="1">
      <alignment horizontal="center" vertical="center" wrapText="1"/>
    </xf>
    <xf numFmtId="0" fontId="29" fillId="0" borderId="10" xfId="0" applyFont="1" applyBorder="1" applyAlignment="1" applyProtection="1">
      <alignment horizontal="center" vertical="center"/>
    </xf>
    <xf numFmtId="0" fontId="29" fillId="0" borderId="1" xfId="0" applyFont="1" applyBorder="1" applyAlignment="1" applyProtection="1">
      <alignment horizontal="center" vertical="center"/>
    </xf>
    <xf numFmtId="0" fontId="2" fillId="0" borderId="1" xfId="0" applyFont="1" applyFill="1" applyBorder="1" applyAlignment="1" applyProtection="1">
      <alignment horizontal="center" vertical="center"/>
    </xf>
    <xf numFmtId="0" fontId="2" fillId="0" borderId="36" xfId="0" applyFont="1" applyFill="1" applyBorder="1" applyAlignment="1" applyProtection="1">
      <alignment horizontal="center" vertical="center"/>
    </xf>
    <xf numFmtId="0" fontId="0" fillId="0" borderId="2" xfId="0" applyBorder="1" applyAlignment="1" applyProtection="1">
      <alignment horizontal="center" vertical="center" wrapText="1"/>
      <protection locked="0"/>
    </xf>
    <xf numFmtId="0" fontId="0" fillId="0" borderId="40" xfId="0" applyBorder="1" applyAlignment="1" applyProtection="1">
      <alignment horizontal="center" vertical="center" wrapText="1"/>
      <protection locked="0"/>
    </xf>
    <xf numFmtId="0" fontId="35" fillId="0" borderId="2" xfId="0" applyFont="1" applyBorder="1" applyAlignment="1" applyProtection="1">
      <alignment horizontal="center" vertical="center" wrapText="1"/>
      <protection locked="0"/>
    </xf>
    <xf numFmtId="0" fontId="25" fillId="0" borderId="2" xfId="0" applyFont="1" applyBorder="1" applyAlignment="1" applyProtection="1">
      <alignment horizontal="center" vertical="center" wrapText="1"/>
      <protection locked="0"/>
    </xf>
    <xf numFmtId="0" fontId="25" fillId="0" borderId="40" xfId="0" applyFont="1" applyBorder="1" applyAlignment="1" applyProtection="1">
      <alignment horizontal="center" vertical="center" wrapText="1"/>
      <protection locked="0"/>
    </xf>
    <xf numFmtId="0" fontId="21" fillId="2" borderId="25" xfId="0" applyFont="1" applyFill="1" applyBorder="1" applyAlignment="1" applyProtection="1">
      <alignment horizontal="center" vertical="center" wrapText="1"/>
    </xf>
    <xf numFmtId="0" fontId="21" fillId="2" borderId="0" xfId="0" applyFont="1" applyFill="1" applyBorder="1" applyAlignment="1" applyProtection="1">
      <alignment horizontal="center" vertical="center" wrapText="1"/>
    </xf>
    <xf numFmtId="0" fontId="10" fillId="0" borderId="43" xfId="0" applyFont="1" applyBorder="1" applyAlignment="1" applyProtection="1">
      <alignment horizontal="justify" vertical="center" wrapText="1"/>
      <protection locked="0"/>
    </xf>
    <xf numFmtId="0" fontId="10" fillId="0" borderId="44" xfId="0" applyFont="1" applyBorder="1" applyAlignment="1" applyProtection="1">
      <alignment horizontal="justify" vertical="center" wrapText="1"/>
      <protection locked="0"/>
    </xf>
    <xf numFmtId="0" fontId="10" fillId="0" borderId="52" xfId="0" applyFont="1" applyBorder="1" applyAlignment="1" applyProtection="1">
      <alignment horizontal="justify" vertical="center" wrapText="1"/>
      <protection locked="0"/>
    </xf>
    <xf numFmtId="0" fontId="10" fillId="0" borderId="23" xfId="0" applyFont="1" applyBorder="1" applyAlignment="1" applyProtection="1">
      <alignment horizontal="justify" vertical="center" wrapText="1"/>
      <protection locked="0"/>
    </xf>
    <xf numFmtId="0" fontId="10" fillId="0" borderId="12" xfId="0" applyFont="1" applyBorder="1" applyAlignment="1" applyProtection="1">
      <alignment horizontal="justify" vertical="center" wrapText="1"/>
      <protection locked="0"/>
    </xf>
    <xf numFmtId="0" fontId="15" fillId="0" borderId="1" xfId="0" applyFont="1" applyBorder="1" applyAlignment="1" applyProtection="1">
      <alignment horizontal="justify" vertical="center" wrapText="1"/>
      <protection locked="0"/>
    </xf>
    <xf numFmtId="0" fontId="15" fillId="0" borderId="13" xfId="0" applyFont="1" applyBorder="1" applyAlignment="1" applyProtection="1">
      <alignment horizontal="justify" vertical="center" wrapText="1"/>
      <protection locked="0"/>
    </xf>
    <xf numFmtId="0" fontId="16" fillId="0" borderId="24" xfId="0" applyFont="1" applyFill="1" applyBorder="1" applyAlignment="1" applyProtection="1">
      <alignment horizontal="center" vertical="center" wrapText="1"/>
      <protection locked="0"/>
    </xf>
    <xf numFmtId="0" fontId="16" fillId="0" borderId="1" xfId="0" applyFont="1" applyFill="1" applyBorder="1" applyAlignment="1" applyProtection="1">
      <alignment horizontal="center" vertical="center" wrapText="1"/>
      <protection locked="0"/>
    </xf>
    <xf numFmtId="0" fontId="16" fillId="0" borderId="13" xfId="0" applyFont="1" applyFill="1" applyBorder="1" applyAlignment="1" applyProtection="1">
      <alignment horizontal="center" vertical="center" wrapText="1"/>
      <protection locked="0"/>
    </xf>
    <xf numFmtId="0" fontId="15" fillId="0" borderId="24" xfId="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5" fillId="0" borderId="13" xfId="0" applyFont="1" applyBorder="1" applyAlignment="1" applyProtection="1">
      <alignment horizontal="center" vertical="center"/>
      <protection locked="0"/>
    </xf>
    <xf numFmtId="0" fontId="16" fillId="0" borderId="24" xfId="0" applyFont="1" applyBorder="1" applyAlignment="1" applyProtection="1">
      <alignment horizontal="center" vertical="center" wrapText="1"/>
      <protection locked="0"/>
    </xf>
    <xf numFmtId="0" fontId="16" fillId="0" borderId="1" xfId="0" applyFont="1" applyBorder="1" applyAlignment="1" applyProtection="1">
      <alignment horizontal="center" vertical="center" wrapText="1"/>
      <protection locked="0"/>
    </xf>
    <xf numFmtId="0" fontId="16" fillId="0" borderId="13" xfId="0" applyFont="1" applyBorder="1" applyAlignment="1" applyProtection="1">
      <alignment horizontal="center" vertical="center" wrapText="1"/>
      <protection locked="0"/>
    </xf>
    <xf numFmtId="0" fontId="16" fillId="0" borderId="28" xfId="0" applyFont="1" applyBorder="1" applyAlignment="1" applyProtection="1">
      <alignment horizontal="justify" vertical="center" wrapText="1"/>
      <protection locked="0"/>
    </xf>
    <xf numFmtId="0" fontId="16" fillId="0" borderId="2" xfId="0" applyFont="1" applyBorder="1" applyAlignment="1" applyProtection="1">
      <alignment horizontal="justify" vertical="center"/>
      <protection locked="0"/>
    </xf>
    <xf numFmtId="1" fontId="15" fillId="0" borderId="25" xfId="0" applyNumberFormat="1" applyFont="1" applyBorder="1" applyAlignment="1" applyProtection="1">
      <alignment horizontal="center" vertical="center"/>
    </xf>
    <xf numFmtId="0" fontId="15" fillId="0" borderId="25" xfId="0" applyFont="1" applyBorder="1" applyAlignment="1" applyProtection="1">
      <alignment horizontal="center" vertical="center" wrapText="1"/>
    </xf>
    <xf numFmtId="0" fontId="15" fillId="0" borderId="0" xfId="0" applyFont="1" applyBorder="1" applyAlignment="1" applyProtection="1">
      <alignment horizontal="center" vertical="center" wrapText="1"/>
    </xf>
    <xf numFmtId="0" fontId="36" fillId="0" borderId="13" xfId="0" applyFont="1" applyBorder="1" applyAlignment="1" applyProtection="1">
      <alignment horizontal="center" vertical="center" textRotation="90" wrapText="1"/>
      <protection locked="0"/>
    </xf>
    <xf numFmtId="0" fontId="36" fillId="0" borderId="4" xfId="0" applyFont="1" applyBorder="1" applyAlignment="1" applyProtection="1">
      <alignment horizontal="center" vertical="center" wrapText="1"/>
    </xf>
    <xf numFmtId="1" fontId="36" fillId="0" borderId="4" xfId="0" applyNumberFormat="1" applyFont="1" applyBorder="1" applyAlignment="1" applyProtection="1">
      <alignment horizontal="center" vertical="center" wrapText="1"/>
    </xf>
    <xf numFmtId="0" fontId="2" fillId="0" borderId="13" xfId="0" applyFont="1" applyFill="1" applyBorder="1" applyAlignment="1" applyProtection="1">
      <alignment horizontal="center" vertical="center"/>
    </xf>
    <xf numFmtId="0" fontId="0" fillId="0" borderId="4" xfId="0" applyBorder="1" applyAlignment="1" applyProtection="1">
      <alignment horizontal="center" vertical="center" wrapText="1"/>
      <protection locked="0"/>
    </xf>
    <xf numFmtId="0" fontId="35" fillId="0" borderId="4" xfId="0" applyFont="1" applyBorder="1" applyAlignment="1" applyProtection="1">
      <alignment horizontal="center" vertical="center" wrapText="1"/>
      <protection locked="0"/>
    </xf>
    <xf numFmtId="0" fontId="36" fillId="0" borderId="1" xfId="0" applyFont="1" applyBorder="1" applyAlignment="1" applyProtection="1">
      <alignment horizontal="center" vertical="center" textRotation="90" wrapText="1"/>
      <protection locked="0"/>
    </xf>
    <xf numFmtId="0" fontId="36" fillId="0" borderId="1" xfId="0" applyFont="1" applyBorder="1" applyAlignment="1" applyProtection="1">
      <alignment horizontal="center" vertical="center" wrapText="1"/>
    </xf>
    <xf numFmtId="1" fontId="36" fillId="0" borderId="1" xfId="0" applyNumberFormat="1" applyFont="1" applyBorder="1" applyAlignment="1" applyProtection="1">
      <alignment horizontal="center" vertical="center" wrapText="1"/>
    </xf>
    <xf numFmtId="0" fontId="0" fillId="0" borderId="1" xfId="0"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locked="0"/>
    </xf>
    <xf numFmtId="0" fontId="25" fillId="0" borderId="1" xfId="0" applyFont="1" applyBorder="1" applyAlignment="1" applyProtection="1">
      <alignment horizontal="center" vertical="center" wrapText="1"/>
      <protection locked="0"/>
    </xf>
    <xf numFmtId="0" fontId="0" fillId="0" borderId="28" xfId="0" applyBorder="1" applyAlignment="1" applyProtection="1">
      <alignment horizontal="center"/>
      <protection locked="0"/>
    </xf>
    <xf numFmtId="0" fontId="0" fillId="0" borderId="2"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32" xfId="0" applyBorder="1" applyAlignment="1" applyProtection="1">
      <alignment horizontal="center"/>
      <protection locked="0"/>
    </xf>
    <xf numFmtId="0" fontId="0" fillId="0" borderId="4"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1" xfId="0" applyBorder="1" applyAlignment="1" applyProtection="1">
      <alignment horizontal="center"/>
      <protection locked="0"/>
    </xf>
    <xf numFmtId="0" fontId="0" fillId="0" borderId="40" xfId="0" applyBorder="1" applyAlignment="1" applyProtection="1">
      <alignment horizontal="center"/>
      <protection locked="0"/>
    </xf>
    <xf numFmtId="0" fontId="0" fillId="0" borderId="42" xfId="0" applyBorder="1" applyAlignment="1" applyProtection="1">
      <alignment horizontal="center"/>
      <protection locked="0"/>
    </xf>
    <xf numFmtId="0" fontId="30" fillId="0" borderId="24" xfId="0" applyFont="1" applyBorder="1" applyAlignment="1" applyProtection="1">
      <alignment horizontal="center" vertical="center" textRotation="90" wrapText="1"/>
      <protection locked="0"/>
    </xf>
    <xf numFmtId="0" fontId="30" fillId="0" borderId="1" xfId="0" applyFont="1" applyBorder="1" applyAlignment="1" applyProtection="1">
      <alignment horizontal="center" vertical="center" textRotation="90" wrapText="1"/>
      <protection locked="0"/>
    </xf>
    <xf numFmtId="0" fontId="30" fillId="0" borderId="28" xfId="0" applyFont="1" applyBorder="1" applyAlignment="1" applyProtection="1">
      <alignment horizontal="center" vertical="center" wrapText="1"/>
    </xf>
    <xf numFmtId="0" fontId="30" fillId="0" borderId="2" xfId="0" applyFont="1" applyBorder="1" applyAlignment="1" applyProtection="1">
      <alignment horizontal="center" vertical="center" wrapText="1"/>
    </xf>
    <xf numFmtId="0" fontId="30" fillId="0" borderId="7" xfId="0" applyFont="1" applyBorder="1" applyAlignment="1" applyProtection="1">
      <alignment horizontal="center" vertical="center" wrapText="1"/>
    </xf>
    <xf numFmtId="1" fontId="30" fillId="0" borderId="28" xfId="0" applyNumberFormat="1" applyFont="1" applyBorder="1" applyAlignment="1" applyProtection="1">
      <alignment horizontal="center" vertical="center" wrapText="1"/>
    </xf>
    <xf numFmtId="1" fontId="30" fillId="0" borderId="2" xfId="0" applyNumberFormat="1" applyFont="1" applyBorder="1" applyAlignment="1" applyProtection="1">
      <alignment horizontal="center" vertical="center" wrapText="1"/>
    </xf>
    <xf numFmtId="1" fontId="30" fillId="0" borderId="7" xfId="0" applyNumberFormat="1" applyFont="1" applyBorder="1" applyAlignment="1" applyProtection="1">
      <alignment horizontal="center" vertical="center" wrapText="1"/>
    </xf>
    <xf numFmtId="0" fontId="7" fillId="0" borderId="23" xfId="0" applyFont="1" applyBorder="1" applyAlignment="1" applyProtection="1">
      <alignment horizontal="center" vertical="center" wrapText="1"/>
    </xf>
    <xf numFmtId="0" fontId="7" fillId="0" borderId="12" xfId="0" applyFont="1" applyBorder="1" applyAlignment="1" applyProtection="1">
      <alignment horizontal="center" vertical="center" wrapText="1"/>
    </xf>
    <xf numFmtId="0" fontId="7" fillId="0" borderId="10" xfId="0" applyFont="1" applyBorder="1" applyAlignment="1" applyProtection="1">
      <alignment horizontal="center" vertical="center" wrapText="1"/>
    </xf>
    <xf numFmtId="0" fontId="30" fillId="0" borderId="28" xfId="0" applyFont="1" applyBorder="1" applyAlignment="1" applyProtection="1">
      <alignment horizontal="center" vertical="center" wrapText="1"/>
      <protection locked="0"/>
    </xf>
    <xf numFmtId="0" fontId="44" fillId="0" borderId="2" xfId="0" applyFont="1" applyBorder="1" applyAlignment="1" applyProtection="1">
      <alignment horizontal="center" vertical="center" wrapText="1"/>
      <protection locked="0"/>
    </xf>
    <xf numFmtId="0" fontId="30" fillId="0" borderId="2" xfId="0" applyFont="1" applyBorder="1" applyAlignment="1" applyProtection="1">
      <alignment horizontal="center" vertical="center" wrapText="1"/>
      <protection locked="0"/>
    </xf>
    <xf numFmtId="0" fontId="7" fillId="0" borderId="28"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36" fillId="0" borderId="7" xfId="0" applyFont="1" applyBorder="1" applyAlignment="1" applyProtection="1">
      <alignment horizontal="center" vertical="center" wrapText="1"/>
    </xf>
    <xf numFmtId="1" fontId="35" fillId="0" borderId="5" xfId="0" applyNumberFormat="1" applyFont="1" applyBorder="1" applyAlignment="1" applyProtection="1">
      <alignment horizontal="center" vertical="center"/>
    </xf>
    <xf numFmtId="1" fontId="35" fillId="0" borderId="6" xfId="0" applyNumberFormat="1" applyFont="1" applyBorder="1" applyAlignment="1" applyProtection="1">
      <alignment horizontal="center" vertical="center"/>
    </xf>
    <xf numFmtId="1" fontId="35" fillId="0" borderId="8" xfId="0" applyNumberFormat="1" applyFont="1" applyBorder="1" applyAlignment="1" applyProtection="1">
      <alignment horizontal="center" vertical="center"/>
    </xf>
    <xf numFmtId="1" fontId="36" fillId="0" borderId="7" xfId="0" applyNumberFormat="1" applyFont="1" applyBorder="1" applyAlignment="1" applyProtection="1">
      <alignment horizontal="center" vertical="center" wrapText="1"/>
    </xf>
    <xf numFmtId="0" fontId="7" fillId="0" borderId="13" xfId="0" applyFont="1" applyBorder="1" applyAlignment="1" applyProtection="1">
      <alignment horizontal="left" vertical="center" wrapText="1"/>
      <protection locked="0"/>
    </xf>
    <xf numFmtId="0" fontId="7" fillId="0" borderId="1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35" xfId="0" applyFont="1" applyBorder="1" applyAlignment="1" applyProtection="1">
      <alignment horizontal="left" vertical="center" wrapText="1"/>
      <protection locked="0"/>
    </xf>
    <xf numFmtId="0" fontId="30" fillId="0" borderId="24" xfId="0" applyFont="1" applyFill="1" applyBorder="1" applyAlignment="1" applyProtection="1">
      <alignment horizontal="center" vertical="center" wrapText="1"/>
      <protection locked="0"/>
    </xf>
    <xf numFmtId="0" fontId="30" fillId="0" borderId="1" xfId="0" applyFont="1" applyFill="1" applyBorder="1" applyAlignment="1" applyProtection="1">
      <alignment horizontal="center" vertical="center" wrapText="1"/>
      <protection locked="0"/>
    </xf>
    <xf numFmtId="0" fontId="30" fillId="0" borderId="13" xfId="0" applyFont="1" applyFill="1" applyBorder="1" applyAlignment="1" applyProtection="1">
      <alignment horizontal="center" vertical="center" wrapText="1"/>
      <protection locked="0"/>
    </xf>
    <xf numFmtId="0" fontId="30" fillId="0" borderId="12" xfId="0" applyFont="1" applyFill="1" applyBorder="1" applyAlignment="1" applyProtection="1">
      <alignment horizontal="center" vertical="center" wrapText="1"/>
      <protection locked="0"/>
    </xf>
    <xf numFmtId="0" fontId="30" fillId="0" borderId="35" xfId="0" applyFont="1" applyFill="1" applyBorder="1" applyAlignment="1" applyProtection="1">
      <alignment horizontal="center" vertical="center" wrapText="1"/>
      <protection locked="0"/>
    </xf>
    <xf numFmtId="0" fontId="30" fillId="0" borderId="24" xfId="0" applyFont="1" applyBorder="1" applyAlignment="1" applyProtection="1">
      <alignment horizontal="center" vertical="center" wrapText="1"/>
      <protection locked="0"/>
    </xf>
    <xf numFmtId="0" fontId="30" fillId="0" borderId="1" xfId="0" applyFont="1" applyBorder="1" applyAlignment="1" applyProtection="1">
      <alignment horizontal="center" vertical="center" wrapText="1"/>
      <protection locked="0"/>
    </xf>
    <xf numFmtId="0" fontId="30" fillId="0" borderId="13" xfId="0" applyFont="1" applyBorder="1" applyAlignment="1" applyProtection="1">
      <alignment horizontal="center" vertical="center" wrapText="1"/>
      <protection locked="0"/>
    </xf>
    <xf numFmtId="0" fontId="30" fillId="0" borderId="12" xfId="0" applyFont="1" applyBorder="1" applyAlignment="1" applyProtection="1">
      <alignment horizontal="center" vertical="center" wrapText="1"/>
      <protection locked="0"/>
    </xf>
    <xf numFmtId="0" fontId="30" fillId="0" borderId="35" xfId="0" applyFont="1" applyBorder="1" applyAlignment="1" applyProtection="1">
      <alignment horizontal="center" vertical="center" wrapText="1"/>
      <protection locked="0"/>
    </xf>
    <xf numFmtId="0" fontId="30" fillId="0" borderId="28" xfId="0" applyFont="1" applyBorder="1" applyAlignment="1" applyProtection="1">
      <alignment horizontal="left" vertical="center" wrapText="1"/>
      <protection locked="0"/>
    </xf>
    <xf numFmtId="0" fontId="30" fillId="0" borderId="2" xfId="0" applyFont="1" applyBorder="1" applyAlignment="1" applyProtection="1">
      <alignment horizontal="left" vertical="center" wrapText="1"/>
      <protection locked="0"/>
    </xf>
    <xf numFmtId="0" fontId="35" fillId="0" borderId="4" xfId="0" applyFont="1" applyBorder="1" applyAlignment="1" applyProtection="1">
      <alignment horizontal="left" vertical="center" wrapText="1"/>
      <protection locked="0"/>
    </xf>
    <xf numFmtId="0" fontId="25" fillId="0" borderId="2" xfId="0" applyFont="1" applyBorder="1" applyAlignment="1" applyProtection="1">
      <alignment horizontal="left" vertical="center" wrapText="1"/>
      <protection locked="0"/>
    </xf>
    <xf numFmtId="0" fontId="35" fillId="0" borderId="2"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12" xfId="0" applyFont="1" applyBorder="1" applyAlignment="1" applyProtection="1">
      <alignment horizontal="left" vertical="center" wrapText="1"/>
      <protection locked="0"/>
    </xf>
    <xf numFmtId="0" fontId="35" fillId="0" borderId="35" xfId="0" applyFont="1" applyBorder="1" applyAlignment="1" applyProtection="1">
      <alignment horizontal="left" vertical="center" wrapText="1"/>
      <protection locked="0"/>
    </xf>
    <xf numFmtId="0" fontId="35" fillId="0" borderId="2" xfId="0" applyFont="1" applyBorder="1" applyAlignment="1" applyProtection="1">
      <alignment horizontal="left" vertical="center"/>
      <protection locked="0"/>
    </xf>
    <xf numFmtId="0" fontId="35" fillId="0" borderId="40" xfId="0" applyFont="1" applyBorder="1" applyAlignment="1" applyProtection="1">
      <alignment horizontal="left" vertical="center"/>
      <protection locked="0"/>
    </xf>
    <xf numFmtId="0" fontId="9" fillId="0" borderId="22" xfId="0" applyFont="1" applyBorder="1" applyAlignment="1" applyProtection="1">
      <alignment horizontal="left" vertical="center" wrapText="1"/>
      <protection locked="0"/>
    </xf>
    <xf numFmtId="0" fontId="9" fillId="0" borderId="31" xfId="0" applyFont="1" applyBorder="1" applyAlignment="1" applyProtection="1">
      <alignment horizontal="left" vertical="center" wrapText="1"/>
      <protection locked="0"/>
    </xf>
    <xf numFmtId="0" fontId="9" fillId="0" borderId="34" xfId="0" applyFont="1" applyBorder="1" applyAlignment="1" applyProtection="1">
      <alignment horizontal="left" vertical="center" wrapText="1"/>
      <protection locked="0"/>
    </xf>
    <xf numFmtId="0" fontId="7" fillId="0" borderId="24" xfId="0" applyFont="1" applyBorder="1" applyAlignment="1" applyProtection="1">
      <alignment horizontal="left" vertical="center" wrapText="1"/>
      <protection locked="0"/>
    </xf>
    <xf numFmtId="0" fontId="7" fillId="0" borderId="1" xfId="0" applyFont="1" applyBorder="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3" borderId="13" xfId="0" applyFont="1" applyFill="1" applyBorder="1" applyAlignment="1" applyProtection="1">
      <alignment horizontal="left" vertical="center" wrapText="1"/>
      <protection locked="0"/>
    </xf>
    <xf numFmtId="0" fontId="7" fillId="3" borderId="12" xfId="0" applyFont="1" applyFill="1" applyBorder="1" applyAlignment="1" applyProtection="1">
      <alignment horizontal="left" vertical="center" wrapText="1"/>
      <protection locked="0"/>
    </xf>
    <xf numFmtId="0" fontId="7" fillId="3" borderId="1" xfId="0" applyFont="1" applyFill="1" applyBorder="1" applyAlignment="1" applyProtection="1">
      <alignment horizontal="left" vertical="center" wrapText="1"/>
      <protection locked="0"/>
    </xf>
    <xf numFmtId="0" fontId="7" fillId="3" borderId="35" xfId="0" applyFont="1" applyFill="1" applyBorder="1" applyAlignment="1" applyProtection="1">
      <alignment horizontal="left" vertical="center" wrapText="1"/>
      <protection locked="0"/>
    </xf>
    <xf numFmtId="0" fontId="9" fillId="0" borderId="23" xfId="0" applyFont="1" applyBorder="1" applyAlignment="1" applyProtection="1">
      <alignment horizontal="center" vertical="center" wrapText="1"/>
      <protection locked="0"/>
    </xf>
    <xf numFmtId="0" fontId="9" fillId="0" borderId="12" xfId="0" applyFont="1" applyBorder="1" applyAlignment="1" applyProtection="1">
      <alignment horizontal="center" vertical="center" wrapText="1"/>
      <protection locked="0"/>
    </xf>
    <xf numFmtId="0" fontId="9" fillId="0" borderId="10" xfId="0" applyFont="1" applyBorder="1" applyAlignment="1" applyProtection="1">
      <alignment horizontal="center" vertical="center" wrapText="1"/>
      <protection locked="0"/>
    </xf>
    <xf numFmtId="0" fontId="9" fillId="0" borderId="13" xfId="0" applyFont="1" applyBorder="1" applyAlignment="1" applyProtection="1">
      <alignment horizontal="center" vertical="center" wrapText="1"/>
      <protection locked="0"/>
    </xf>
    <xf numFmtId="0" fontId="9" fillId="0" borderId="35" xfId="0" applyFont="1" applyBorder="1" applyAlignment="1" applyProtection="1">
      <alignment horizontal="center" vertical="center" wrapText="1"/>
      <protection locked="0"/>
    </xf>
    <xf numFmtId="0" fontId="0" fillId="0" borderId="13"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35" xfId="0" applyBorder="1" applyAlignment="1" applyProtection="1">
      <alignment horizontal="left" vertical="center" wrapText="1"/>
      <protection locked="0"/>
    </xf>
    <xf numFmtId="0" fontId="10" fillId="0" borderId="43" xfId="0" applyFont="1" applyBorder="1" applyAlignment="1" applyProtection="1">
      <alignment horizontal="center" vertical="center" wrapText="1"/>
      <protection locked="0"/>
    </xf>
    <xf numFmtId="0" fontId="10" fillId="0" borderId="44" xfId="0" applyFont="1" applyBorder="1" applyAlignment="1" applyProtection="1">
      <alignment horizontal="center" vertical="center" wrapText="1"/>
      <protection locked="0"/>
    </xf>
    <xf numFmtId="0" fontId="10" fillId="0" borderId="45"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xf>
    <xf numFmtId="0" fontId="0" fillId="0" borderId="1" xfId="0" applyBorder="1" applyAlignment="1" applyProtection="1">
      <alignment horizontal="left" vertical="center" wrapText="1"/>
      <protection locked="0"/>
    </xf>
    <xf numFmtId="0" fontId="41" fillId="0" borderId="1" xfId="0" applyFont="1" applyBorder="1" applyAlignment="1" applyProtection="1">
      <alignment horizontal="left" vertical="center" wrapText="1"/>
      <protection locked="0"/>
    </xf>
    <xf numFmtId="0" fontId="41" fillId="0" borderId="1" xfId="0" applyFont="1" applyBorder="1" applyAlignment="1" applyProtection="1">
      <alignment horizontal="left" vertical="center"/>
      <protection locked="0"/>
    </xf>
    <xf numFmtId="0" fontId="41" fillId="0" borderId="13" xfId="0" applyFont="1" applyBorder="1" applyAlignment="1" applyProtection="1">
      <alignment horizontal="left" vertical="center"/>
      <protection locked="0"/>
    </xf>
    <xf numFmtId="0" fontId="41" fillId="0" borderId="1" xfId="0" applyFont="1" applyBorder="1" applyAlignment="1" applyProtection="1">
      <alignment horizontal="center" vertical="center" wrapText="1"/>
      <protection locked="0"/>
    </xf>
    <xf numFmtId="0" fontId="41" fillId="0" borderId="13" xfId="0" applyFont="1" applyBorder="1" applyAlignment="1" applyProtection="1">
      <alignment horizontal="center" vertical="center" wrapText="1"/>
      <protection locked="0"/>
    </xf>
    <xf numFmtId="0" fontId="41" fillId="0" borderId="1" xfId="0" applyFont="1" applyBorder="1" applyAlignment="1" applyProtection="1">
      <alignment horizontal="center" vertical="center"/>
      <protection locked="0"/>
    </xf>
    <xf numFmtId="0" fontId="41" fillId="0" borderId="13" xfId="0" applyFont="1" applyBorder="1" applyAlignment="1" applyProtection="1">
      <alignment horizontal="center" vertical="center"/>
      <protection locked="0"/>
    </xf>
    <xf numFmtId="0" fontId="30" fillId="0" borderId="2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 xfId="0" applyFont="1" applyBorder="1" applyAlignment="1" applyProtection="1">
      <alignment horizontal="left" vertical="center"/>
      <protection locked="0"/>
    </xf>
    <xf numFmtId="0" fontId="30" fillId="0" borderId="13" xfId="0" applyFont="1" applyBorder="1" applyAlignment="1" applyProtection="1">
      <alignment horizontal="left" vertical="center"/>
      <protection locked="0"/>
    </xf>
    <xf numFmtId="0" fontId="36" fillId="0" borderId="1"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36" fillId="0" borderId="1" xfId="0" applyFont="1" applyBorder="1" applyAlignment="1" applyProtection="1">
      <alignment horizontal="center" vertical="center" wrapText="1"/>
      <protection locked="0"/>
    </xf>
    <xf numFmtId="0" fontId="0" fillId="0" borderId="10" xfId="0" applyBorder="1" applyAlignment="1" applyProtection="1">
      <alignment horizontal="left" vertical="center" wrapText="1"/>
      <protection locked="0"/>
    </xf>
    <xf numFmtId="0" fontId="9" fillId="0" borderId="5" xfId="0" applyFont="1" applyBorder="1" applyAlignment="1" applyProtection="1">
      <alignment horizontal="center" vertical="center" wrapText="1"/>
    </xf>
    <xf numFmtId="0" fontId="9" fillId="0" borderId="6" xfId="0" applyFont="1" applyBorder="1" applyAlignment="1" applyProtection="1">
      <alignment horizontal="center" vertical="center" wrapText="1"/>
    </xf>
    <xf numFmtId="0" fontId="9" fillId="0" borderId="41" xfId="0" applyFont="1" applyBorder="1" applyAlignment="1" applyProtection="1">
      <alignment horizontal="center" vertical="center" wrapText="1"/>
    </xf>
    <xf numFmtId="0" fontId="0" fillId="0" borderId="1" xfId="0" applyBorder="1" applyAlignment="1" applyProtection="1">
      <alignment horizontal="left" vertical="center"/>
      <protection locked="0"/>
    </xf>
    <xf numFmtId="0" fontId="0" fillId="0" borderId="36" xfId="0" applyBorder="1" applyAlignment="1" applyProtection="1">
      <alignment horizontal="left" vertical="center"/>
      <protection locked="0"/>
    </xf>
    <xf numFmtId="0" fontId="0" fillId="0" borderId="36" xfId="0" applyBorder="1" applyAlignment="1" applyProtection="1">
      <alignment horizontal="center" vertical="center" wrapText="1"/>
      <protection locked="0"/>
    </xf>
    <xf numFmtId="0" fontId="36" fillId="0" borderId="13" xfId="0" applyFont="1" applyFill="1" applyBorder="1" applyAlignment="1" applyProtection="1">
      <alignment horizontal="center" vertical="center" wrapText="1"/>
      <protection locked="0"/>
    </xf>
    <xf numFmtId="0" fontId="36" fillId="0" borderId="12" xfId="0" applyFont="1" applyFill="1" applyBorder="1" applyAlignment="1" applyProtection="1">
      <alignment horizontal="center" vertical="center" wrapText="1"/>
      <protection locked="0"/>
    </xf>
    <xf numFmtId="0" fontId="36" fillId="0" borderId="35" xfId="0" applyFont="1" applyFill="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39" fillId="0" borderId="24" xfId="0" applyFont="1" applyBorder="1" applyAlignment="1" applyProtection="1">
      <alignment horizontal="center" vertical="center"/>
    </xf>
    <xf numFmtId="0" fontId="39" fillId="0" borderId="1" xfId="0" applyFont="1" applyBorder="1" applyAlignment="1" applyProtection="1">
      <alignment horizontal="center" vertical="center"/>
    </xf>
    <xf numFmtId="0" fontId="39" fillId="0" borderId="1" xfId="0" applyFont="1" applyFill="1" applyBorder="1" applyAlignment="1" applyProtection="1">
      <alignment horizontal="center" vertical="center"/>
    </xf>
    <xf numFmtId="0" fontId="39" fillId="0" borderId="36" xfId="0" applyFont="1" applyFill="1" applyBorder="1" applyAlignment="1" applyProtection="1">
      <alignment horizontal="center" vertical="center"/>
    </xf>
    <xf numFmtId="0" fontId="1" fillId="0" borderId="6"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1" xfId="0" applyFont="1" applyBorder="1" applyAlignment="1" applyProtection="1">
      <alignment horizontal="left" vertical="center"/>
      <protection locked="0"/>
    </xf>
    <xf numFmtId="0" fontId="0" fillId="0" borderId="13" xfId="0" applyFont="1" applyBorder="1" applyAlignment="1" applyProtection="1">
      <alignment horizontal="left" vertical="center"/>
      <protection locked="0"/>
    </xf>
    <xf numFmtId="0" fontId="0" fillId="0" borderId="13" xfId="0" applyFont="1" applyBorder="1" applyAlignment="1" applyProtection="1">
      <alignment horizontal="left" vertical="center" wrapText="1"/>
      <protection locked="0"/>
    </xf>
    <xf numFmtId="0" fontId="0" fillId="0" borderId="12" xfId="0" applyBorder="1" applyAlignment="1" applyProtection="1">
      <alignment horizontal="center" vertical="center"/>
      <protection locked="0"/>
    </xf>
    <xf numFmtId="0" fontId="36" fillId="0" borderId="10" xfId="0" applyFont="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0" fillId="0" borderId="0" xfId="0" applyBorder="1" applyAlignment="1" applyProtection="1">
      <alignment horizontal="center" vertical="center"/>
    </xf>
    <xf numFmtId="0" fontId="39" fillId="0" borderId="13" xfId="0" applyFont="1" applyFill="1" applyBorder="1" applyAlignment="1" applyProtection="1">
      <alignment horizontal="center" vertical="center"/>
    </xf>
    <xf numFmtId="0" fontId="26" fillId="2" borderId="0" xfId="0" applyFont="1" applyFill="1" applyBorder="1" applyAlignment="1" applyProtection="1">
      <alignment horizontal="center" vertical="center" wrapText="1"/>
    </xf>
    <xf numFmtId="0" fontId="0" fillId="0" borderId="6" xfId="0" applyBorder="1" applyAlignment="1" applyProtection="1">
      <alignment horizontal="center" vertical="center"/>
    </xf>
    <xf numFmtId="0" fontId="39" fillId="0" borderId="10" xfId="0" applyFont="1" applyBorder="1" applyAlignment="1" applyProtection="1">
      <alignment horizontal="center" vertical="center"/>
    </xf>
    <xf numFmtId="1" fontId="0" fillId="0" borderId="0" xfId="0" applyNumberFormat="1" applyBorder="1" applyAlignment="1" applyProtection="1">
      <alignment horizontal="center" vertical="center"/>
    </xf>
    <xf numFmtId="0" fontId="0" fillId="0" borderId="0" xfId="0" applyBorder="1" applyAlignment="1" applyProtection="1">
      <alignment horizontal="center" vertical="center" wrapText="1"/>
    </xf>
    <xf numFmtId="0" fontId="41" fillId="0" borderId="13" xfId="0" applyFont="1" applyBorder="1" applyAlignment="1" applyProtection="1">
      <alignment horizontal="center" vertical="center" textRotation="90" wrapText="1"/>
      <protection locked="0"/>
    </xf>
    <xf numFmtId="0" fontId="41" fillId="0" borderId="12" xfId="0" applyFont="1" applyBorder="1" applyAlignment="1" applyProtection="1">
      <alignment horizontal="center" vertical="center" textRotation="90" wrapText="1"/>
      <protection locked="0"/>
    </xf>
    <xf numFmtId="0" fontId="41" fillId="0" borderId="4" xfId="0" applyFont="1" applyBorder="1" applyAlignment="1" applyProtection="1">
      <alignment horizontal="center" vertical="center" wrapText="1"/>
    </xf>
    <xf numFmtId="0" fontId="41" fillId="0" borderId="2" xfId="0" applyFont="1" applyBorder="1" applyAlignment="1" applyProtection="1">
      <alignment horizontal="center" vertical="center" wrapText="1"/>
    </xf>
    <xf numFmtId="0" fontId="4"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0" fillId="0" borderId="2" xfId="0" applyBorder="1" applyAlignment="1" applyProtection="1">
      <alignment horizontal="center" vertical="center"/>
      <protection locked="0"/>
    </xf>
    <xf numFmtId="0" fontId="0" fillId="0" borderId="1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13" xfId="0" applyBorder="1" applyAlignment="1" applyProtection="1">
      <alignment horizontal="center" vertical="center"/>
      <protection locked="0"/>
    </xf>
    <xf numFmtId="1" fontId="26" fillId="0" borderId="6" xfId="0" applyNumberFormat="1" applyFont="1" applyBorder="1" applyAlignment="1" applyProtection="1">
      <alignment horizontal="center" vertical="center"/>
    </xf>
    <xf numFmtId="1" fontId="41" fillId="0" borderId="4" xfId="0" applyNumberFormat="1" applyFont="1" applyBorder="1" applyAlignment="1" applyProtection="1">
      <alignment horizontal="center" vertical="center" wrapText="1"/>
    </xf>
    <xf numFmtId="1" fontId="41" fillId="0" borderId="2" xfId="0" applyNumberFormat="1" applyFont="1" applyBorder="1" applyAlignment="1" applyProtection="1">
      <alignment horizontal="center" vertical="center" wrapText="1"/>
    </xf>
    <xf numFmtId="1" fontId="41" fillId="0" borderId="40" xfId="0" applyNumberFormat="1" applyFont="1" applyBorder="1" applyAlignment="1" applyProtection="1">
      <alignment horizontal="center" vertical="center" wrapText="1"/>
    </xf>
    <xf numFmtId="0" fontId="0" fillId="0" borderId="0" xfId="0" applyAlignment="1" applyProtection="1">
      <alignment horizontal="center" vertical="center"/>
    </xf>
    <xf numFmtId="0" fontId="31" fillId="0" borderId="10" xfId="0" applyFont="1" applyBorder="1" applyAlignment="1" applyProtection="1">
      <alignment horizontal="center" vertical="center"/>
    </xf>
    <xf numFmtId="0" fontId="31" fillId="0" borderId="1" xfId="0" applyFont="1" applyBorder="1" applyAlignment="1" applyProtection="1">
      <alignment horizontal="center" vertical="center"/>
    </xf>
    <xf numFmtId="0" fontId="0" fillId="0" borderId="4" xfId="0" applyBorder="1" applyAlignment="1" applyProtection="1">
      <alignment horizontal="justify" vertical="center" wrapText="1"/>
      <protection locked="0"/>
    </xf>
    <xf numFmtId="0" fontId="0" fillId="0" borderId="2" xfId="0" applyBorder="1" applyAlignment="1" applyProtection="1">
      <alignment horizontal="justify" vertical="center" wrapText="1"/>
      <protection locked="0"/>
    </xf>
    <xf numFmtId="0" fontId="0" fillId="0" borderId="10" xfId="0" applyBorder="1" applyAlignment="1" applyProtection="1">
      <alignment horizontal="center" vertical="center" wrapText="1"/>
      <protection locked="0"/>
    </xf>
    <xf numFmtId="1" fontId="26" fillId="0" borderId="5" xfId="0" applyNumberFormat="1" applyFont="1" applyBorder="1" applyAlignment="1" applyProtection="1">
      <alignment horizontal="center" vertical="center"/>
    </xf>
    <xf numFmtId="1" fontId="26" fillId="0" borderId="8" xfId="0" applyNumberFormat="1" applyFont="1" applyBorder="1" applyAlignment="1" applyProtection="1">
      <alignment horizontal="center" vertical="center"/>
    </xf>
    <xf numFmtId="1" fontId="41" fillId="0" borderId="7" xfId="0" applyNumberFormat="1" applyFont="1" applyBorder="1" applyAlignment="1" applyProtection="1">
      <alignment horizontal="center" vertical="center" wrapText="1"/>
    </xf>
    <xf numFmtId="0" fontId="0" fillId="0" borderId="1" xfId="0" applyBorder="1" applyAlignment="1" applyProtection="1">
      <alignment horizontal="justify" vertical="center" wrapText="1"/>
      <protection locked="0"/>
    </xf>
    <xf numFmtId="0" fontId="0" fillId="0" borderId="1" xfId="0" applyBorder="1" applyAlignment="1" applyProtection="1">
      <alignment horizontal="justify" vertical="center"/>
      <protection locked="0"/>
    </xf>
    <xf numFmtId="0" fontId="0" fillId="0" borderId="13" xfId="0" applyBorder="1" applyAlignment="1" applyProtection="1">
      <alignment horizontal="justify" vertical="center"/>
      <protection locked="0"/>
    </xf>
    <xf numFmtId="0" fontId="0" fillId="0" borderId="13" xfId="0" applyBorder="1" applyAlignment="1" applyProtection="1">
      <alignment horizontal="justify" vertical="center" wrapText="1"/>
      <protection locked="0"/>
    </xf>
    <xf numFmtId="0" fontId="35" fillId="0" borderId="4" xfId="0" applyFont="1" applyBorder="1" applyAlignment="1" applyProtection="1">
      <alignment horizontal="justify" vertical="center" wrapText="1"/>
      <protection locked="0"/>
    </xf>
    <xf numFmtId="0" fontId="35" fillId="0" borderId="2" xfId="0" applyFont="1" applyBorder="1" applyAlignment="1" applyProtection="1">
      <alignment horizontal="justify" vertical="center" wrapText="1"/>
      <protection locked="0"/>
    </xf>
    <xf numFmtId="1" fontId="0" fillId="0" borderId="9" xfId="0" applyNumberFormat="1" applyBorder="1" applyAlignment="1" applyProtection="1">
      <alignment horizontal="center" vertical="center"/>
    </xf>
    <xf numFmtId="0" fontId="0" fillId="0" borderId="9" xfId="0" applyBorder="1" applyAlignment="1" applyProtection="1">
      <alignment horizontal="center" vertical="center" wrapText="1"/>
    </xf>
    <xf numFmtId="0" fontId="26" fillId="2" borderId="9" xfId="0" applyFont="1" applyFill="1" applyBorder="1" applyAlignment="1" applyProtection="1">
      <alignment horizontal="center" vertical="center" wrapText="1"/>
    </xf>
    <xf numFmtId="0" fontId="0" fillId="0" borderId="12" xfId="0" applyBorder="1" applyAlignment="1" applyProtection="1">
      <alignment horizontal="justify" vertical="center" wrapText="1"/>
      <protection locked="0"/>
    </xf>
    <xf numFmtId="0" fontId="0" fillId="0" borderId="10" xfId="0" applyBorder="1" applyAlignment="1" applyProtection="1">
      <alignment horizontal="justify" vertical="center" wrapText="1"/>
      <protection locked="0"/>
    </xf>
    <xf numFmtId="0" fontId="36" fillId="0" borderId="28" xfId="0" applyFont="1" applyBorder="1" applyAlignment="1" applyProtection="1">
      <alignment horizontal="center" vertical="center" wrapText="1"/>
    </xf>
    <xf numFmtId="0" fontId="34" fillId="0" borderId="4" xfId="0" applyFont="1" applyBorder="1" applyAlignment="1" applyProtection="1">
      <alignment horizontal="center" vertical="center" wrapText="1"/>
    </xf>
    <xf numFmtId="0" fontId="34" fillId="0" borderId="2"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1" fontId="40" fillId="0" borderId="5" xfId="0" applyNumberFormat="1" applyFont="1" applyBorder="1" applyAlignment="1" applyProtection="1">
      <alignment horizontal="center" vertical="center"/>
    </xf>
    <xf numFmtId="1" fontId="40" fillId="0" borderId="6" xfId="0" applyNumberFormat="1" applyFont="1" applyBorder="1" applyAlignment="1" applyProtection="1">
      <alignment horizontal="center" vertical="center"/>
    </xf>
    <xf numFmtId="1" fontId="40" fillId="0" borderId="41" xfId="0" applyNumberFormat="1" applyFont="1" applyBorder="1" applyAlignment="1" applyProtection="1">
      <alignment horizontal="center" vertical="center"/>
    </xf>
    <xf numFmtId="1" fontId="34" fillId="0" borderId="4" xfId="0" applyNumberFormat="1" applyFont="1" applyBorder="1" applyAlignment="1" applyProtection="1">
      <alignment horizontal="center" vertical="center" wrapText="1"/>
    </xf>
    <xf numFmtId="1" fontId="34" fillId="0" borderId="2" xfId="0" applyNumberFormat="1" applyFont="1" applyBorder="1" applyAlignment="1" applyProtection="1">
      <alignment horizontal="center" vertical="center" wrapText="1"/>
    </xf>
    <xf numFmtId="1" fontId="34" fillId="0" borderId="40" xfId="0" applyNumberFormat="1" applyFont="1" applyBorder="1" applyAlignment="1" applyProtection="1">
      <alignment horizontal="center" vertical="center" wrapText="1"/>
    </xf>
    <xf numFmtId="0" fontId="32" fillId="0" borderId="6" xfId="0" applyFont="1" applyBorder="1" applyAlignment="1" applyProtection="1">
      <alignment horizontal="center" vertical="center"/>
    </xf>
    <xf numFmtId="0" fontId="32" fillId="0" borderId="41" xfId="0" applyFont="1" applyBorder="1" applyAlignment="1" applyProtection="1">
      <alignment horizontal="center" vertical="center"/>
    </xf>
    <xf numFmtId="0" fontId="32" fillId="0" borderId="0" xfId="0" applyFont="1" applyBorder="1" applyAlignment="1" applyProtection="1">
      <alignment horizontal="center" vertical="center"/>
    </xf>
    <xf numFmtId="0" fontId="32" fillId="0" borderId="37" xfId="0" applyFont="1" applyBorder="1" applyAlignment="1" applyProtection="1">
      <alignment horizontal="center" vertical="center"/>
    </xf>
    <xf numFmtId="0" fontId="15" fillId="0" borderId="4" xfId="0" applyFont="1" applyBorder="1" applyAlignment="1" applyProtection="1">
      <alignment horizontal="justify" vertical="center" wrapText="1"/>
      <protection locked="0"/>
    </xf>
    <xf numFmtId="0" fontId="15" fillId="0" borderId="2" xfId="0" applyFont="1" applyBorder="1" applyAlignment="1" applyProtection="1">
      <alignment horizontal="justify" vertical="center" wrapText="1"/>
      <protection locked="0"/>
    </xf>
    <xf numFmtId="0" fontId="15" fillId="0" borderId="40" xfId="0" applyFont="1" applyBorder="1" applyAlignment="1" applyProtection="1">
      <alignment horizontal="justify" vertical="center" wrapText="1"/>
      <protection locked="0"/>
    </xf>
    <xf numFmtId="16" fontId="32" fillId="0" borderId="4" xfId="0" applyNumberFormat="1" applyFont="1"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32" fillId="0" borderId="40"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32" fillId="0" borderId="4"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0" borderId="40" xfId="0" applyFont="1" applyBorder="1" applyAlignment="1" applyProtection="1">
      <alignment horizontal="center" vertical="center" wrapText="1"/>
      <protection locked="0"/>
    </xf>
    <xf numFmtId="0" fontId="32" fillId="0" borderId="33" xfId="0" applyFont="1" applyBorder="1" applyAlignment="1" applyProtection="1">
      <alignment horizontal="center" vertical="center" wrapText="1"/>
      <protection locked="0"/>
    </xf>
    <xf numFmtId="0" fontId="32" fillId="0" borderId="32" xfId="0" applyFont="1" applyBorder="1" applyAlignment="1" applyProtection="1">
      <alignment horizontal="center" vertical="center" wrapText="1"/>
      <protection locked="0"/>
    </xf>
    <xf numFmtId="0" fontId="32" fillId="0" borderId="42"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35" fillId="0" borderId="2" xfId="0" applyFont="1" applyBorder="1" applyAlignment="1" applyProtection="1">
      <alignment horizontal="justify" vertical="center"/>
      <protection locked="0"/>
    </xf>
    <xf numFmtId="0" fontId="15" fillId="0" borderId="36" xfId="0" applyFont="1" applyBorder="1" applyAlignment="1" applyProtection="1">
      <alignment horizontal="justify" vertical="center"/>
      <protection locked="0"/>
    </xf>
    <xf numFmtId="0" fontId="15" fillId="0" borderId="36" xfId="0" applyFont="1" applyBorder="1" applyAlignment="1" applyProtection="1">
      <alignment horizontal="justify" vertical="center" wrapText="1"/>
      <protection locked="0"/>
    </xf>
    <xf numFmtId="0" fontId="34" fillId="0" borderId="1" xfId="0" applyFont="1" applyFill="1" applyBorder="1" applyAlignment="1" applyProtection="1">
      <alignment horizontal="center" vertical="center" wrapText="1"/>
      <protection locked="0"/>
    </xf>
    <xf numFmtId="0" fontId="34" fillId="0" borderId="36" xfId="0" applyFont="1" applyFill="1" applyBorder="1" applyAlignment="1" applyProtection="1">
      <alignment horizontal="center" vertical="center" wrapText="1"/>
      <protection locked="0"/>
    </xf>
    <xf numFmtId="0" fontId="32" fillId="0" borderId="1" xfId="0" applyFont="1" applyBorder="1" applyAlignment="1" applyProtection="1">
      <alignment horizontal="center" vertical="center"/>
      <protection locked="0"/>
    </xf>
    <xf numFmtId="0" fontId="32" fillId="0" borderId="36" xfId="0" applyFont="1" applyBorder="1" applyAlignment="1" applyProtection="1">
      <alignment horizontal="center" vertical="center"/>
      <protection locked="0"/>
    </xf>
    <xf numFmtId="0" fontId="34" fillId="0" borderId="1" xfId="0" applyFont="1" applyBorder="1" applyAlignment="1" applyProtection="1">
      <alignment horizontal="center" vertical="center" wrapText="1"/>
      <protection locked="0"/>
    </xf>
    <xf numFmtId="0" fontId="34" fillId="0" borderId="36" xfId="0" applyFont="1" applyBorder="1" applyAlignment="1" applyProtection="1">
      <alignment horizontal="center" vertical="center" wrapText="1"/>
      <protection locked="0"/>
    </xf>
    <xf numFmtId="0" fontId="30" fillId="0" borderId="4" xfId="0" applyFont="1" applyBorder="1" applyAlignment="1" applyProtection="1">
      <alignment horizontal="justify" vertical="top" wrapText="1"/>
      <protection locked="0"/>
    </xf>
    <xf numFmtId="0" fontId="3" fillId="0" borderId="2" xfId="0" applyFont="1" applyBorder="1" applyAlignment="1" applyProtection="1">
      <alignment horizontal="justify" vertical="top"/>
      <protection locked="0"/>
    </xf>
    <xf numFmtId="0" fontId="3" fillId="0" borderId="40" xfId="0" applyFont="1" applyBorder="1" applyAlignment="1" applyProtection="1">
      <alignment horizontal="justify" vertical="top"/>
      <protection locked="0"/>
    </xf>
    <xf numFmtId="1" fontId="32" fillId="0" borderId="9" xfId="0" applyNumberFormat="1" applyFont="1" applyBorder="1" applyAlignment="1" applyProtection="1">
      <alignment horizontal="center" vertical="center"/>
    </xf>
    <xf numFmtId="0" fontId="32" fillId="0" borderId="9" xfId="0" applyFont="1" applyBorder="1" applyAlignment="1" applyProtection="1">
      <alignment horizontal="center" vertical="center" wrapText="1"/>
    </xf>
    <xf numFmtId="0" fontId="32" fillId="0" borderId="0"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40" fillId="2" borderId="9" xfId="0" applyFont="1" applyFill="1" applyBorder="1" applyAlignment="1" applyProtection="1">
      <alignment horizontal="center" vertical="center" wrapText="1"/>
    </xf>
    <xf numFmtId="0" fontId="40" fillId="2" borderId="0" xfId="0" applyFont="1" applyFill="1" applyBorder="1" applyAlignment="1" applyProtection="1">
      <alignment horizontal="center" vertical="center" wrapText="1"/>
    </xf>
    <xf numFmtId="0" fontId="40" fillId="2" borderId="37" xfId="0" applyFont="1" applyFill="1" applyBorder="1" applyAlignment="1" applyProtection="1">
      <alignment horizontal="center" vertical="center" wrapText="1"/>
    </xf>
    <xf numFmtId="0" fontId="34" fillId="0" borderId="13" xfId="0" applyFont="1" applyBorder="1" applyAlignment="1" applyProtection="1">
      <alignment horizontal="center" vertical="center" textRotation="90" wrapText="1"/>
      <protection locked="0"/>
    </xf>
    <xf numFmtId="0" fontId="34" fillId="0" borderId="12" xfId="0" applyFont="1" applyBorder="1" applyAlignment="1" applyProtection="1">
      <alignment horizontal="center" vertical="center" textRotation="90" wrapText="1"/>
      <protection locked="0"/>
    </xf>
    <xf numFmtId="0" fontId="34" fillId="0" borderId="35" xfId="0" applyFont="1" applyBorder="1" applyAlignment="1" applyProtection="1">
      <alignment horizontal="center" vertical="center" textRotation="90" wrapText="1"/>
      <protection locked="0"/>
    </xf>
    <xf numFmtId="0" fontId="36" fillId="0" borderId="23" xfId="0" applyFont="1" applyBorder="1" applyAlignment="1" applyProtection="1">
      <alignment horizontal="center" vertical="center" textRotation="90" wrapText="1"/>
      <protection locked="0"/>
    </xf>
    <xf numFmtId="1" fontId="48" fillId="0" borderId="29" xfId="0" applyNumberFormat="1" applyFont="1" applyBorder="1" applyAlignment="1" applyProtection="1">
      <alignment horizontal="center" vertical="center"/>
    </xf>
    <xf numFmtId="1" fontId="48" fillId="0" borderId="6" xfId="0" applyNumberFormat="1" applyFont="1" applyBorder="1" applyAlignment="1" applyProtection="1">
      <alignment horizontal="center" vertical="center"/>
    </xf>
    <xf numFmtId="1" fontId="48" fillId="0" borderId="8" xfId="0" applyNumberFormat="1" applyFont="1" applyBorder="1" applyAlignment="1" applyProtection="1">
      <alignment horizontal="center" vertical="center"/>
    </xf>
    <xf numFmtId="1" fontId="36" fillId="0" borderId="28" xfId="0" applyNumberFormat="1" applyFont="1" applyBorder="1" applyAlignment="1" applyProtection="1">
      <alignment horizontal="center" vertical="center" wrapText="1"/>
    </xf>
    <xf numFmtId="0" fontId="32" fillId="0" borderId="29" xfId="0" applyFont="1" applyBorder="1" applyAlignment="1" applyProtection="1">
      <alignment horizontal="center" vertical="center"/>
    </xf>
    <xf numFmtId="0" fontId="32" fillId="0" borderId="25" xfId="0" applyFont="1" applyBorder="1" applyAlignment="1" applyProtection="1">
      <alignment horizontal="center" vertical="center"/>
    </xf>
    <xf numFmtId="0" fontId="15" fillId="0" borderId="28" xfId="0" applyFont="1" applyBorder="1" applyAlignment="1" applyProtection="1">
      <alignment horizontal="justify" vertical="center" wrapText="1"/>
      <protection locked="0"/>
    </xf>
    <xf numFmtId="16" fontId="32" fillId="0" borderId="28" xfId="0" applyNumberFormat="1" applyFont="1" applyBorder="1" applyAlignment="1" applyProtection="1">
      <alignment horizontal="center" vertical="center"/>
      <protection locked="0"/>
    </xf>
    <xf numFmtId="0" fontId="32" fillId="0" borderId="28" xfId="0" applyFont="1" applyBorder="1" applyAlignment="1" applyProtection="1">
      <alignment horizontal="center" vertical="center"/>
      <protection locked="0"/>
    </xf>
    <xf numFmtId="0" fontId="32" fillId="0" borderId="23" xfId="0" applyFont="1" applyBorder="1" applyAlignment="1" applyProtection="1">
      <alignment horizontal="center" vertical="center" wrapText="1"/>
      <protection locked="0"/>
    </xf>
    <xf numFmtId="0" fontId="32" fillId="0" borderId="12" xfId="0" applyFont="1" applyBorder="1" applyAlignment="1" applyProtection="1">
      <alignment horizontal="center" vertical="center" wrapText="1"/>
      <protection locked="0"/>
    </xf>
    <xf numFmtId="0" fontId="32" fillId="0" borderId="10" xfId="0" applyFont="1" applyBorder="1" applyAlignment="1" applyProtection="1">
      <alignment horizontal="center" vertical="center" wrapText="1"/>
      <protection locked="0"/>
    </xf>
    <xf numFmtId="0" fontId="32" fillId="0" borderId="30" xfId="0" applyFont="1" applyBorder="1" applyAlignment="1" applyProtection="1">
      <alignment horizontal="center" vertical="center" wrapText="1"/>
      <protection locked="0"/>
    </xf>
    <xf numFmtId="0" fontId="0" fillId="0" borderId="1" xfId="0" applyBorder="1" applyAlignment="1" applyProtection="1">
      <alignment horizontal="center" vertical="center"/>
    </xf>
    <xf numFmtId="0" fontId="25" fillId="0" borderId="1" xfId="0" applyFont="1" applyBorder="1" applyAlignment="1" applyProtection="1">
      <alignment horizontal="left" vertical="top" wrapText="1"/>
      <protection locked="0"/>
    </xf>
    <xf numFmtId="0" fontId="25" fillId="0" borderId="1" xfId="0" applyFont="1" applyBorder="1" applyAlignment="1" applyProtection="1">
      <alignment horizontal="left" vertical="top"/>
      <protection locked="0"/>
    </xf>
    <xf numFmtId="0" fontId="0" fillId="0" borderId="1" xfId="0" applyBorder="1" applyAlignment="1" applyProtection="1">
      <alignment horizontal="left" vertical="top" wrapText="1"/>
      <protection locked="0"/>
    </xf>
    <xf numFmtId="0" fontId="0" fillId="0" borderId="48" xfId="0" applyBorder="1" applyAlignment="1" applyProtection="1">
      <alignment horizontal="center" vertical="center" wrapText="1"/>
      <protection locked="0"/>
    </xf>
    <xf numFmtId="0" fontId="10" fillId="0" borderId="22" xfId="0" applyFont="1" applyBorder="1" applyAlignment="1" applyProtection="1">
      <alignment horizontal="center" vertical="center" wrapText="1"/>
      <protection locked="0"/>
    </xf>
    <xf numFmtId="0" fontId="10" fillId="0" borderId="31" xfId="0" applyFont="1" applyBorder="1" applyAlignment="1" applyProtection="1">
      <alignment horizontal="center" vertical="center" wrapText="1"/>
      <protection locked="0"/>
    </xf>
    <xf numFmtId="0" fontId="10" fillId="0" borderId="34" xfId="0" applyFont="1" applyBorder="1" applyAlignment="1" applyProtection="1">
      <alignment horizontal="center" vertical="center" wrapText="1"/>
      <protection locked="0"/>
    </xf>
    <xf numFmtId="0" fontId="36" fillId="0" borderId="24" xfId="0" applyFont="1" applyFill="1" applyBorder="1" applyAlignment="1" applyProtection="1">
      <alignment horizontal="center" vertical="center" wrapText="1"/>
      <protection locked="0"/>
    </xf>
    <xf numFmtId="0" fontId="41" fillId="0" borderId="24" xfId="0" applyFont="1" applyBorder="1" applyAlignment="1" applyProtection="1">
      <alignment horizontal="center" vertical="center"/>
      <protection locked="0"/>
    </xf>
    <xf numFmtId="0" fontId="36" fillId="0" borderId="24" xfId="0" applyFont="1" applyBorder="1" applyAlignment="1" applyProtection="1">
      <alignment horizontal="center" vertical="center" wrapText="1"/>
      <protection locked="0"/>
    </xf>
    <xf numFmtId="0" fontId="16" fillId="0" borderId="2" xfId="0" applyFont="1" applyBorder="1" applyAlignment="1" applyProtection="1">
      <alignment horizontal="justify" vertical="center" wrapText="1"/>
      <protection locked="0"/>
    </xf>
    <xf numFmtId="1" fontId="32" fillId="0" borderId="25" xfId="0" applyNumberFormat="1" applyFont="1" applyBorder="1" applyAlignment="1" applyProtection="1">
      <alignment horizontal="center" vertical="center"/>
    </xf>
    <xf numFmtId="0" fontId="32" fillId="0" borderId="25" xfId="0" applyFont="1" applyBorder="1" applyAlignment="1" applyProtection="1">
      <alignment horizontal="center" vertical="center" wrapText="1"/>
    </xf>
    <xf numFmtId="0" fontId="40" fillId="2" borderId="25" xfId="0" applyFont="1" applyFill="1" applyBorder="1" applyAlignment="1" applyProtection="1">
      <alignment horizontal="center" vertical="center" wrapText="1"/>
    </xf>
    <xf numFmtId="0" fontId="32" fillId="0" borderId="1" xfId="0" applyFont="1" applyBorder="1" applyAlignment="1" applyProtection="1">
      <alignment vertical="top" wrapText="1"/>
      <protection locked="0"/>
    </xf>
    <xf numFmtId="0" fontId="32" fillId="0" borderId="1" xfId="0" applyFont="1" applyBorder="1" applyAlignment="1" applyProtection="1">
      <alignment vertical="top"/>
      <protection locked="0"/>
    </xf>
    <xf numFmtId="1" fontId="0" fillId="0" borderId="1" xfId="0" applyNumberFormat="1" applyBorder="1" applyAlignment="1" applyProtection="1">
      <alignment horizontal="center" vertical="center"/>
    </xf>
    <xf numFmtId="0" fontId="0" fillId="0" borderId="1" xfId="0" applyBorder="1" applyAlignment="1" applyProtection="1">
      <alignment horizontal="center" vertical="center" wrapText="1"/>
    </xf>
    <xf numFmtId="0" fontId="26" fillId="2" borderId="1" xfId="0" applyFont="1" applyFill="1" applyBorder="1" applyAlignment="1" applyProtection="1">
      <alignment horizontal="center" vertical="center" wrapText="1"/>
    </xf>
    <xf numFmtId="1" fontId="26" fillId="0" borderId="1" xfId="0" applyNumberFormat="1" applyFont="1" applyBorder="1" applyAlignment="1" applyProtection="1">
      <alignment horizontal="center" vertical="center"/>
    </xf>
    <xf numFmtId="0" fontId="0" fillId="0" borderId="24" xfId="0" applyBorder="1" applyAlignment="1" applyProtection="1">
      <alignment horizontal="center" vertical="center"/>
      <protection locked="0"/>
    </xf>
    <xf numFmtId="0" fontId="25" fillId="0" borderId="24" xfId="0" applyFont="1" applyBorder="1" applyAlignment="1" applyProtection="1">
      <alignment horizontal="left" vertical="top" wrapText="1"/>
      <protection locked="0"/>
    </xf>
    <xf numFmtId="0" fontId="0" fillId="0" borderId="24" xfId="0" applyBorder="1" applyAlignment="1" applyProtection="1">
      <alignment horizontal="left" vertical="top" wrapText="1"/>
      <protection locked="0"/>
    </xf>
    <xf numFmtId="0" fontId="0" fillId="0" borderId="24" xfId="0" applyBorder="1" applyAlignment="1" applyProtection="1">
      <alignment horizontal="center"/>
      <protection locked="0"/>
    </xf>
    <xf numFmtId="0" fontId="0" fillId="0" borderId="47" xfId="0" applyBorder="1" applyAlignment="1" applyProtection="1">
      <alignment horizontal="center" vertical="center" wrapText="1"/>
      <protection locked="0"/>
    </xf>
    <xf numFmtId="0" fontId="26" fillId="2" borderId="24" xfId="0" applyFont="1" applyFill="1" applyBorder="1" applyAlignment="1" applyProtection="1">
      <alignment horizontal="center" vertical="center" wrapText="1"/>
    </xf>
    <xf numFmtId="0" fontId="36" fillId="0" borderId="24" xfId="0" applyFont="1" applyBorder="1" applyAlignment="1" applyProtection="1">
      <alignment horizontal="center" vertical="center" textRotation="90" wrapText="1"/>
      <protection locked="0"/>
    </xf>
    <xf numFmtId="0" fontId="36" fillId="0" borderId="24" xfId="0" applyFont="1" applyBorder="1" applyAlignment="1" applyProtection="1">
      <alignment horizontal="center" vertical="center" wrapText="1"/>
    </xf>
    <xf numFmtId="1" fontId="26" fillId="0" borderId="24" xfId="0" applyNumberFormat="1" applyFont="1" applyBorder="1" applyAlignment="1" applyProtection="1">
      <alignment horizontal="center" vertical="center"/>
    </xf>
    <xf numFmtId="1" fontId="36" fillId="0" borderId="24" xfId="0" applyNumberFormat="1" applyFont="1" applyBorder="1" applyAlignment="1" applyProtection="1">
      <alignment horizontal="center" vertical="center" wrapText="1"/>
    </xf>
    <xf numFmtId="0" fontId="0" fillId="0" borderId="24" xfId="0" applyBorder="1" applyAlignment="1" applyProtection="1">
      <alignment horizontal="center" vertical="center"/>
    </xf>
    <xf numFmtId="0" fontId="29" fillId="0" borderId="24" xfId="0" applyFont="1" applyBorder="1" applyAlignment="1" applyProtection="1">
      <alignment horizontal="center" vertical="center"/>
    </xf>
    <xf numFmtId="0" fontId="0" fillId="0" borderId="24" xfId="0" applyBorder="1" applyAlignment="1" applyProtection="1">
      <alignment horizontal="center" vertical="center" wrapText="1"/>
      <protection locked="0"/>
    </xf>
    <xf numFmtId="0" fontId="0" fillId="0" borderId="4" xfId="0" applyFont="1" applyBorder="1" applyAlignment="1" applyProtection="1">
      <alignment horizontal="justify" vertical="center" wrapText="1"/>
      <protection locked="0"/>
    </xf>
    <xf numFmtId="0" fontId="0" fillId="0" borderId="2" xfId="0" applyFont="1" applyBorder="1" applyAlignment="1" applyProtection="1">
      <alignment horizontal="justify" vertical="center"/>
      <protection locked="0"/>
    </xf>
    <xf numFmtId="0" fontId="0" fillId="0" borderId="2" xfId="0" applyBorder="1" applyAlignment="1" applyProtection="1">
      <alignment horizontal="justify" vertical="center"/>
      <protection locked="0"/>
    </xf>
    <xf numFmtId="0" fontId="0" fillId="0" borderId="4" xfId="0" applyFont="1" applyBorder="1" applyAlignment="1" applyProtection="1">
      <alignment horizontal="center" vertical="center" wrapText="1"/>
      <protection locked="0"/>
    </xf>
    <xf numFmtId="0" fontId="0" fillId="0" borderId="2" xfId="0" applyFont="1" applyBorder="1" applyAlignment="1" applyProtection="1">
      <alignment horizontal="center" vertical="center"/>
      <protection locked="0"/>
    </xf>
    <xf numFmtId="0" fontId="0" fillId="3" borderId="4" xfId="0" applyFont="1" applyFill="1" applyBorder="1" applyAlignment="1" applyProtection="1">
      <alignment horizontal="justify" vertical="center" wrapText="1"/>
      <protection locked="0"/>
    </xf>
    <xf numFmtId="0" fontId="0" fillId="3" borderId="2" xfId="0" applyFont="1" applyFill="1" applyBorder="1" applyAlignment="1" applyProtection="1">
      <alignment horizontal="justify" vertical="center"/>
      <protection locked="0"/>
    </xf>
    <xf numFmtId="0" fontId="0" fillId="3" borderId="4" xfId="0" applyFont="1" applyFill="1" applyBorder="1" applyAlignment="1" applyProtection="1">
      <alignment horizontal="justify" vertical="center"/>
      <protection locked="0"/>
    </xf>
    <xf numFmtId="0" fontId="0" fillId="3" borderId="2" xfId="0" applyFont="1" applyFill="1" applyBorder="1" applyAlignment="1" applyProtection="1">
      <alignment horizontal="justify" vertical="center" wrapText="1"/>
      <protection locked="0"/>
    </xf>
    <xf numFmtId="0" fontId="0" fillId="3" borderId="13" xfId="0" applyFont="1" applyFill="1" applyBorder="1" applyAlignment="1" applyProtection="1">
      <alignment horizontal="justify" vertical="center" wrapText="1"/>
      <protection locked="0"/>
    </xf>
    <xf numFmtId="0" fontId="0" fillId="3" borderId="12" xfId="0" applyFont="1" applyFill="1" applyBorder="1" applyAlignment="1" applyProtection="1">
      <alignment horizontal="justify" vertical="center"/>
      <protection locked="0"/>
    </xf>
    <xf numFmtId="0" fontId="9" fillId="0" borderId="24"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0" fillId="0" borderId="1" xfId="0" applyBorder="1" applyAlignment="1" applyProtection="1">
      <alignment horizontal="left" vertical="top"/>
      <protection locked="0"/>
    </xf>
    <xf numFmtId="0" fontId="0" fillId="3" borderId="24" xfId="0" applyFill="1" applyBorder="1" applyAlignment="1" applyProtection="1">
      <alignment horizontal="left" vertical="top" wrapText="1"/>
      <protection locked="0"/>
    </xf>
    <xf numFmtId="0" fontId="0" fillId="3" borderId="1" xfId="0" applyFill="1" applyBorder="1" applyAlignment="1" applyProtection="1">
      <alignment horizontal="left" vertical="top"/>
      <protection locked="0"/>
    </xf>
    <xf numFmtId="1" fontId="0" fillId="0" borderId="24" xfId="0" applyNumberFormat="1" applyBorder="1" applyAlignment="1" applyProtection="1">
      <alignment horizontal="center" vertical="center"/>
    </xf>
    <xf numFmtId="0" fontId="0" fillId="0" borderId="24" xfId="0" applyBorder="1" applyAlignment="1" applyProtection="1">
      <alignment horizontal="center" vertical="center" wrapText="1"/>
    </xf>
    <xf numFmtId="0" fontId="0" fillId="0" borderId="4" xfId="0" applyFont="1" applyBorder="1" applyAlignment="1" applyProtection="1">
      <alignment horizontal="justify" vertical="center"/>
      <protection locked="0"/>
    </xf>
    <xf numFmtId="0" fontId="0" fillId="0" borderId="2" xfId="0" applyFont="1" applyBorder="1" applyAlignment="1" applyProtection="1">
      <alignment horizontal="justify" vertical="center" wrapText="1"/>
      <protection locked="0"/>
    </xf>
    <xf numFmtId="0" fontId="0" fillId="0" borderId="1" xfId="0" applyFont="1" applyBorder="1" applyAlignment="1" applyProtection="1">
      <alignment horizontal="justify" vertical="center" wrapText="1"/>
      <protection locked="0"/>
    </xf>
    <xf numFmtId="0" fontId="0" fillId="0" borderId="1" xfId="0" applyFont="1" applyBorder="1" applyAlignment="1" applyProtection="1">
      <alignment horizontal="justify" vertical="center"/>
      <protection locked="0"/>
    </xf>
    <xf numFmtId="0" fontId="0" fillId="0" borderId="13" xfId="0" applyFont="1" applyBorder="1" applyAlignment="1" applyProtection="1">
      <alignment horizontal="justify" vertical="center"/>
      <protection locked="0"/>
    </xf>
    <xf numFmtId="0" fontId="0" fillId="0" borderId="23" xfId="0" applyFont="1" applyBorder="1" applyAlignment="1" applyProtection="1">
      <alignment horizontal="justify" vertical="center" wrapText="1"/>
      <protection locked="0"/>
    </xf>
    <xf numFmtId="0" fontId="0" fillId="0" borderId="12" xfId="0" applyFont="1" applyBorder="1" applyAlignment="1" applyProtection="1">
      <alignment horizontal="justify" vertical="center" wrapText="1"/>
      <protection locked="0"/>
    </xf>
    <xf numFmtId="0" fontId="0" fillId="0" borderId="35" xfId="0" applyFont="1" applyBorder="1" applyAlignment="1" applyProtection="1">
      <alignment horizontal="justify" vertical="center" wrapText="1"/>
      <protection locked="0"/>
    </xf>
    <xf numFmtId="0" fontId="37" fillId="0" borderId="23" xfId="0" applyFont="1" applyBorder="1" applyAlignment="1" applyProtection="1">
      <alignment horizontal="justify" vertical="center" wrapText="1"/>
      <protection locked="0"/>
    </xf>
    <xf numFmtId="0" fontId="37" fillId="0" borderId="12" xfId="0" applyFont="1" applyBorder="1" applyAlignment="1" applyProtection="1">
      <alignment horizontal="justify" vertical="center" wrapText="1"/>
      <protection locked="0"/>
    </xf>
    <xf numFmtId="0" fontId="37" fillId="0" borderId="35" xfId="0" applyFont="1" applyBorder="1" applyAlignment="1" applyProtection="1">
      <alignment horizontal="justify" vertical="center" wrapText="1"/>
      <protection locked="0"/>
    </xf>
    <xf numFmtId="0" fontId="0" fillId="0" borderId="30" xfId="0" applyFont="1" applyBorder="1" applyAlignment="1" applyProtection="1">
      <alignment horizontal="justify" vertical="center" wrapText="1"/>
      <protection locked="0"/>
    </xf>
    <xf numFmtId="0" fontId="0" fillId="0" borderId="32" xfId="0" applyFont="1" applyBorder="1" applyAlignment="1" applyProtection="1">
      <alignment horizontal="justify" vertical="center" wrapText="1"/>
      <protection locked="0"/>
    </xf>
    <xf numFmtId="0" fontId="0" fillId="0" borderId="42" xfId="0" applyFont="1" applyBorder="1" applyAlignment="1" applyProtection="1">
      <alignment horizontal="justify" vertical="center" wrapText="1"/>
      <protection locked="0"/>
    </xf>
    <xf numFmtId="0" fontId="0" fillId="0" borderId="29" xfId="0" applyBorder="1" applyAlignment="1" applyProtection="1">
      <alignment horizontal="center" vertical="center"/>
    </xf>
    <xf numFmtId="0" fontId="0" fillId="0" borderId="41" xfId="0" applyBorder="1" applyAlignment="1" applyProtection="1">
      <alignment horizontal="center" vertical="center"/>
    </xf>
    <xf numFmtId="0" fontId="0" fillId="0" borderId="25" xfId="0" applyBorder="1" applyAlignment="1" applyProtection="1">
      <alignment horizontal="center" vertical="center"/>
    </xf>
    <xf numFmtId="0" fontId="0" fillId="0" borderId="37" xfId="0" applyBorder="1" applyAlignment="1" applyProtection="1">
      <alignment horizontal="center" vertical="center"/>
    </xf>
    <xf numFmtId="0" fontId="0" fillId="0" borderId="23"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7" fillId="0" borderId="0" xfId="0" applyFont="1" applyBorder="1" applyAlignment="1" applyProtection="1">
      <alignment horizontal="center" vertical="center"/>
    </xf>
    <xf numFmtId="0" fontId="7" fillId="0" borderId="4" xfId="0" applyFont="1" applyBorder="1" applyAlignment="1" applyProtection="1">
      <alignment horizontal="justify" vertical="center" wrapText="1"/>
      <protection locked="0"/>
    </xf>
    <xf numFmtId="0" fontId="7" fillId="0" borderId="2" xfId="0" applyFont="1" applyBorder="1" applyAlignment="1" applyProtection="1">
      <alignment horizontal="justify" vertical="center" wrapText="1"/>
      <protection locked="0"/>
    </xf>
    <xf numFmtId="0" fontId="7" fillId="0" borderId="1" xfId="0" applyFont="1" applyBorder="1" applyAlignment="1" applyProtection="1">
      <alignment horizontal="justify" vertical="center" wrapText="1"/>
      <protection locked="0"/>
    </xf>
    <xf numFmtId="0" fontId="7" fillId="0" borderId="13" xfId="0" applyFont="1" applyBorder="1" applyAlignment="1" applyProtection="1">
      <alignment horizontal="justify" vertical="center" wrapText="1"/>
      <protection locked="0"/>
    </xf>
    <xf numFmtId="0" fontId="7" fillId="0" borderId="4"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3" borderId="1" xfId="0" applyFont="1" applyFill="1" applyBorder="1" applyAlignment="1" applyProtection="1">
      <alignment horizontal="justify" vertical="center" wrapText="1"/>
    </xf>
    <xf numFmtId="0" fontId="7" fillId="3" borderId="13" xfId="0" applyFont="1" applyFill="1" applyBorder="1" applyAlignment="1" applyProtection="1">
      <alignment horizontal="justify" vertical="center" wrapText="1"/>
    </xf>
    <xf numFmtId="0" fontId="7" fillId="3" borderId="1" xfId="0" applyFont="1" applyFill="1" applyBorder="1" applyAlignment="1" applyProtection="1">
      <alignment horizontal="center" vertical="center" wrapText="1"/>
    </xf>
    <xf numFmtId="0" fontId="7" fillId="3" borderId="13" xfId="0" applyFont="1" applyFill="1" applyBorder="1" applyAlignment="1" applyProtection="1">
      <alignment horizontal="center" vertical="center" wrapText="1"/>
    </xf>
    <xf numFmtId="0" fontId="7" fillId="3" borderId="48" xfId="0" applyFont="1" applyFill="1" applyBorder="1" applyAlignment="1" applyProtection="1">
      <alignment horizontal="left" vertical="center" wrapText="1"/>
    </xf>
    <xf numFmtId="0" fontId="7" fillId="3" borderId="48" xfId="0" applyFont="1" applyFill="1" applyBorder="1" applyAlignment="1" applyProtection="1">
      <alignment horizontal="left" vertical="center"/>
    </xf>
    <xf numFmtId="0" fontId="7" fillId="3" borderId="33" xfId="0" applyFont="1" applyFill="1" applyBorder="1" applyAlignment="1" applyProtection="1">
      <alignment horizontal="left" vertical="center"/>
    </xf>
    <xf numFmtId="0" fontId="20" fillId="0" borderId="1" xfId="0" applyFont="1" applyFill="1" applyBorder="1" applyAlignment="1" applyProtection="1">
      <alignment horizontal="center" vertical="center"/>
    </xf>
    <xf numFmtId="0" fontId="20" fillId="0" borderId="13" xfId="0" applyFont="1" applyFill="1" applyBorder="1" applyAlignment="1" applyProtection="1">
      <alignment horizontal="center" vertical="center"/>
    </xf>
    <xf numFmtId="0" fontId="32" fillId="0" borderId="43" xfId="0" applyFont="1" applyBorder="1" applyAlignment="1" applyProtection="1">
      <alignment horizontal="justify" vertical="center" wrapText="1"/>
      <protection locked="0"/>
    </xf>
    <xf numFmtId="0" fontId="32" fillId="0" borderId="44" xfId="0" applyFont="1" applyBorder="1" applyAlignment="1" applyProtection="1">
      <alignment horizontal="justify" vertical="center" wrapText="1"/>
      <protection locked="0"/>
    </xf>
    <xf numFmtId="0" fontId="32" fillId="0" borderId="45" xfId="0" applyFont="1" applyBorder="1" applyAlignment="1" applyProtection="1">
      <alignment horizontal="justify" vertical="center" wrapText="1"/>
      <protection locked="0"/>
    </xf>
    <xf numFmtId="0" fontId="32" fillId="0" borderId="23" xfId="0" applyFont="1" applyBorder="1" applyAlignment="1" applyProtection="1">
      <alignment horizontal="justify" vertical="center" wrapText="1"/>
      <protection locked="0"/>
    </xf>
    <xf numFmtId="0" fontId="32" fillId="0" borderId="12" xfId="0" applyFont="1" applyBorder="1" applyAlignment="1" applyProtection="1">
      <alignment horizontal="justify" vertical="center" wrapText="1"/>
      <protection locked="0"/>
    </xf>
    <xf numFmtId="0" fontId="32" fillId="0" borderId="35" xfId="0" applyFont="1" applyBorder="1" applyAlignment="1" applyProtection="1">
      <alignment horizontal="justify" vertical="center" wrapText="1"/>
      <protection locked="0"/>
    </xf>
    <xf numFmtId="0" fontId="32" fillId="0" borderId="24" xfId="0" applyFont="1" applyBorder="1" applyAlignment="1" applyProtection="1">
      <alignment horizontal="justify" vertical="center" wrapText="1"/>
      <protection locked="0"/>
    </xf>
    <xf numFmtId="0" fontId="32" fillId="0" borderId="1" xfId="0" applyFont="1" applyBorder="1" applyAlignment="1" applyProtection="1">
      <alignment horizontal="justify" vertical="center" wrapText="1"/>
      <protection locked="0"/>
    </xf>
    <xf numFmtId="0" fontId="32" fillId="0" borderId="36" xfId="0" applyFont="1" applyBorder="1" applyAlignment="1" applyProtection="1">
      <alignment horizontal="justify" vertical="center" wrapText="1"/>
      <protection locked="0"/>
    </xf>
    <xf numFmtId="0" fontId="32" fillId="0" borderId="1" xfId="0" applyFont="1" applyBorder="1" applyAlignment="1" applyProtection="1">
      <alignment horizontal="justify" vertical="center"/>
      <protection locked="0"/>
    </xf>
    <xf numFmtId="0" fontId="32" fillId="0" borderId="36" xfId="0" applyFont="1" applyBorder="1" applyAlignment="1" applyProtection="1">
      <alignment horizontal="justify" vertical="center"/>
      <protection locked="0"/>
    </xf>
    <xf numFmtId="0" fontId="34" fillId="0" borderId="24" xfId="0" applyFont="1" applyFill="1" applyBorder="1" applyAlignment="1" applyProtection="1">
      <alignment horizontal="center" vertical="center" wrapText="1"/>
      <protection locked="0"/>
    </xf>
    <xf numFmtId="0" fontId="32" fillId="0" borderId="24" xfId="0" applyFont="1" applyBorder="1" applyAlignment="1" applyProtection="1">
      <alignment horizontal="center" vertical="center"/>
      <protection locked="0"/>
    </xf>
    <xf numFmtId="0" fontId="34" fillId="0" borderId="23" xfId="0" applyFont="1" applyBorder="1" applyAlignment="1" applyProtection="1">
      <alignment horizontal="center" vertical="center" wrapText="1"/>
      <protection locked="0"/>
    </xf>
    <xf numFmtId="0" fontId="34" fillId="0" borderId="12" xfId="0" applyFont="1" applyBorder="1" applyAlignment="1" applyProtection="1">
      <alignment horizontal="center" vertical="center" wrapText="1"/>
      <protection locked="0"/>
    </xf>
    <xf numFmtId="0" fontId="34" fillId="0" borderId="35" xfId="0" applyFont="1" applyBorder="1" applyAlignment="1" applyProtection="1">
      <alignment horizontal="center" vertical="center" wrapText="1"/>
      <protection locked="0"/>
    </xf>
    <xf numFmtId="0" fontId="0" fillId="0" borderId="28" xfId="0" applyBorder="1" applyAlignment="1" applyProtection="1">
      <alignment horizontal="center" vertical="center"/>
    </xf>
    <xf numFmtId="0" fontId="0" fillId="0" borderId="2" xfId="0" applyBorder="1" applyAlignment="1" applyProtection="1">
      <alignment horizontal="center" vertical="center"/>
    </xf>
    <xf numFmtId="0" fontId="0" fillId="0" borderId="40" xfId="0" applyBorder="1" applyAlignment="1" applyProtection="1">
      <alignment horizontal="center" vertical="center"/>
    </xf>
    <xf numFmtId="0" fontId="36" fillId="0" borderId="23" xfId="0" applyFont="1" applyBorder="1" applyAlignment="1" applyProtection="1">
      <alignment horizontal="justify" vertical="center" wrapText="1"/>
      <protection locked="0"/>
    </xf>
    <xf numFmtId="0" fontId="36" fillId="0" borderId="12" xfId="0" applyFont="1" applyBorder="1" applyAlignment="1" applyProtection="1">
      <alignment horizontal="justify" vertical="center"/>
      <protection locked="0"/>
    </xf>
    <xf numFmtId="0" fontId="36" fillId="0" borderId="35" xfId="0" applyFont="1" applyBorder="1" applyAlignment="1" applyProtection="1">
      <alignment horizontal="justify" vertical="center"/>
      <protection locked="0"/>
    </xf>
    <xf numFmtId="1" fontId="0" fillId="0" borderId="25" xfId="0" applyNumberFormat="1" applyBorder="1" applyAlignment="1" applyProtection="1">
      <alignment horizontal="center" vertical="center"/>
    </xf>
    <xf numFmtId="0" fontId="0" fillId="0" borderId="25" xfId="0" applyBorder="1" applyAlignment="1" applyProtection="1">
      <alignment horizontal="center" vertical="center" wrapText="1"/>
    </xf>
    <xf numFmtId="0" fontId="0" fillId="0" borderId="37" xfId="0" applyBorder="1" applyAlignment="1" applyProtection="1">
      <alignment horizontal="center" vertical="center" wrapText="1"/>
    </xf>
    <xf numFmtId="0" fontId="26" fillId="2" borderId="25" xfId="0" applyFont="1" applyFill="1" applyBorder="1" applyAlignment="1" applyProtection="1">
      <alignment horizontal="center" vertical="center" wrapText="1"/>
    </xf>
    <xf numFmtId="0" fontId="26" fillId="2" borderId="37" xfId="0" applyFont="1" applyFill="1" applyBorder="1" applyAlignment="1" applyProtection="1">
      <alignment horizontal="center" vertical="center" wrapText="1"/>
    </xf>
    <xf numFmtId="0" fontId="7" fillId="3" borderId="48" xfId="0" applyFont="1" applyFill="1" applyBorder="1" applyAlignment="1" applyProtection="1">
      <alignment horizontal="justify" vertical="center" wrapText="1"/>
    </xf>
    <xf numFmtId="0" fontId="7" fillId="0" borderId="13" xfId="0" applyFont="1" applyFill="1" applyBorder="1" applyAlignment="1" applyProtection="1">
      <alignment horizontal="justify" vertical="center" wrapText="1"/>
      <protection locked="0"/>
    </xf>
    <xf numFmtId="0" fontId="7" fillId="0" borderId="12" xfId="0" applyFont="1" applyFill="1" applyBorder="1" applyAlignment="1" applyProtection="1">
      <alignment horizontal="justify" vertical="center" wrapText="1"/>
      <protection locked="0"/>
    </xf>
    <xf numFmtId="0" fontId="7" fillId="0" borderId="12" xfId="0" applyFont="1" applyBorder="1" applyAlignment="1" applyProtection="1">
      <alignment horizontal="justify" vertical="center" wrapText="1"/>
      <protection locked="0"/>
    </xf>
    <xf numFmtId="0" fontId="28" fillId="0" borderId="1" xfId="0" applyFont="1" applyFill="1" applyBorder="1" applyAlignment="1" applyProtection="1">
      <alignment horizontal="center" vertical="center" wrapText="1"/>
      <protection locked="0"/>
    </xf>
    <xf numFmtId="0" fontId="28" fillId="0" borderId="13" xfId="0"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28" fillId="0" borderId="1" xfId="0" applyFont="1" applyBorder="1" applyAlignment="1" applyProtection="1">
      <alignment horizontal="center" vertical="center" wrapText="1"/>
      <protection locked="0"/>
    </xf>
    <xf numFmtId="0" fontId="28" fillId="0" borderId="13" xfId="0" applyFont="1" applyBorder="1" applyAlignment="1" applyProtection="1">
      <alignment horizontal="center" vertical="center" wrapText="1"/>
      <protection locked="0"/>
    </xf>
    <xf numFmtId="0" fontId="20" fillId="0" borderId="1" xfId="0" applyFont="1" applyBorder="1" applyAlignment="1" applyProtection="1">
      <alignment horizontal="center" vertical="center"/>
    </xf>
    <xf numFmtId="1" fontId="7" fillId="0" borderId="9" xfId="0" applyNumberFormat="1" applyFont="1" applyBorder="1" applyAlignment="1" applyProtection="1">
      <alignment horizontal="center" vertical="center"/>
    </xf>
    <xf numFmtId="0" fontId="7" fillId="0" borderId="9" xfId="0" applyFont="1" applyBorder="1" applyAlignment="1" applyProtection="1">
      <alignment horizontal="center" vertical="center" wrapText="1"/>
    </xf>
    <xf numFmtId="0" fontId="7" fillId="0" borderId="0" xfId="0" applyFont="1" applyBorder="1" applyAlignment="1" applyProtection="1">
      <alignment horizontal="center" vertical="center" wrapText="1"/>
    </xf>
    <xf numFmtId="0" fontId="8" fillId="2" borderId="9" xfId="0" applyFont="1" applyFill="1" applyBorder="1" applyAlignment="1" applyProtection="1">
      <alignment horizontal="center" vertical="center" wrapText="1"/>
    </xf>
    <xf numFmtId="0" fontId="8" fillId="2" borderId="0" xfId="0" applyFont="1" applyFill="1" applyBorder="1" applyAlignment="1" applyProtection="1">
      <alignment horizontal="center" vertical="center" wrapText="1"/>
    </xf>
    <xf numFmtId="0" fontId="28" fillId="0" borderId="13" xfId="0" applyFont="1" applyBorder="1" applyAlignment="1" applyProtection="1">
      <alignment horizontal="center" vertical="center" textRotation="90" wrapText="1"/>
      <protection locked="0"/>
    </xf>
    <xf numFmtId="0" fontId="28" fillId="0" borderId="12" xfId="0" applyFont="1" applyBorder="1" applyAlignment="1" applyProtection="1">
      <alignment horizontal="center" vertical="center" textRotation="90" wrapText="1"/>
      <protection locked="0"/>
    </xf>
    <xf numFmtId="0" fontId="28" fillId="0" borderId="4" xfId="0" applyFont="1" applyBorder="1" applyAlignment="1" applyProtection="1">
      <alignment horizontal="center" vertical="center" wrapText="1"/>
    </xf>
    <xf numFmtId="0" fontId="28" fillId="0" borderId="2" xfId="0" applyFont="1" applyBorder="1" applyAlignment="1" applyProtection="1">
      <alignment horizontal="center" vertical="center" wrapText="1"/>
    </xf>
    <xf numFmtId="0" fontId="28" fillId="0" borderId="7" xfId="0" applyFont="1" applyBorder="1" applyAlignment="1" applyProtection="1">
      <alignment horizontal="center" vertical="center" wrapText="1"/>
    </xf>
    <xf numFmtId="1" fontId="30" fillId="0" borderId="6" xfId="0" applyNumberFormat="1" applyFont="1" applyBorder="1" applyAlignment="1" applyProtection="1">
      <alignment horizontal="center" vertical="center"/>
    </xf>
    <xf numFmtId="1" fontId="28" fillId="0" borderId="4" xfId="0" applyNumberFormat="1" applyFont="1" applyBorder="1" applyAlignment="1" applyProtection="1">
      <alignment horizontal="center" vertical="center" wrapText="1"/>
    </xf>
    <xf numFmtId="1" fontId="28" fillId="0" borderId="2" xfId="0" applyNumberFormat="1" applyFont="1" applyBorder="1" applyAlignment="1" applyProtection="1">
      <alignment horizontal="center" vertical="center" wrapText="1"/>
    </xf>
    <xf numFmtId="0" fontId="7" fillId="0" borderId="6" xfId="0" applyFont="1" applyBorder="1" applyAlignment="1" applyProtection="1">
      <alignment horizontal="center" vertical="center"/>
    </xf>
    <xf numFmtId="0" fontId="7" fillId="0" borderId="28" xfId="0" applyFont="1" applyBorder="1" applyAlignment="1" applyProtection="1">
      <alignment horizontal="justify" vertical="center" wrapText="1"/>
      <protection locked="0"/>
    </xf>
    <xf numFmtId="0" fontId="7" fillId="0" borderId="24" xfId="0" applyFont="1" applyBorder="1" applyAlignment="1" applyProtection="1">
      <alignment horizontal="justify" vertical="center" wrapText="1"/>
      <protection locked="0"/>
    </xf>
    <xf numFmtId="0" fontId="7" fillId="0" borderId="28" xfId="0" applyFont="1" applyBorder="1" applyAlignment="1" applyProtection="1">
      <alignment horizontal="center" vertical="center"/>
      <protection locked="0"/>
    </xf>
    <xf numFmtId="0" fontId="7" fillId="3" borderId="24" xfId="0" applyFont="1" applyFill="1" applyBorder="1" applyAlignment="1" applyProtection="1">
      <alignment horizontal="justify" vertical="center" wrapText="1"/>
    </xf>
    <xf numFmtId="0" fontId="7" fillId="3" borderId="24" xfId="0" applyFont="1" applyFill="1" applyBorder="1" applyAlignment="1" applyProtection="1">
      <alignment horizontal="center" vertical="center" wrapText="1"/>
    </xf>
    <xf numFmtId="0" fontId="7" fillId="3" borderId="47" xfId="0" applyFont="1" applyFill="1" applyBorder="1" applyAlignment="1" applyProtection="1">
      <alignment horizontal="justify" vertical="center" wrapText="1"/>
    </xf>
    <xf numFmtId="0" fontId="7" fillId="0" borderId="10" xfId="0" applyFont="1" applyFill="1" applyBorder="1" applyAlignment="1" applyProtection="1">
      <alignment horizontal="justify" vertical="center" wrapText="1"/>
      <protection locked="0"/>
    </xf>
    <xf numFmtId="0" fontId="7" fillId="0" borderId="10" xfId="0" applyFont="1" applyBorder="1" applyAlignment="1" applyProtection="1">
      <alignment horizontal="justify" vertical="center" wrapText="1"/>
      <protection locked="0"/>
    </xf>
    <xf numFmtId="1" fontId="30" fillId="0" borderId="5" xfId="0" applyNumberFormat="1" applyFont="1" applyBorder="1" applyAlignment="1" applyProtection="1">
      <alignment horizontal="center" vertical="center"/>
    </xf>
    <xf numFmtId="1" fontId="30" fillId="0" borderId="8" xfId="0" applyNumberFormat="1" applyFont="1" applyBorder="1" applyAlignment="1" applyProtection="1">
      <alignment horizontal="center" vertical="center"/>
    </xf>
    <xf numFmtId="1" fontId="28" fillId="0" borderId="7" xfId="0" applyNumberFormat="1" applyFont="1" applyBorder="1" applyAlignment="1" applyProtection="1">
      <alignment horizontal="center" vertical="center" wrapText="1"/>
    </xf>
    <xf numFmtId="0" fontId="7" fillId="0" borderId="22" xfId="0" applyFont="1" applyBorder="1" applyAlignment="1" applyProtection="1">
      <alignment horizontal="center" vertical="center" wrapText="1"/>
      <protection locked="0"/>
    </xf>
    <xf numFmtId="0" fontId="7" fillId="0" borderId="31" xfId="0" applyFont="1" applyBorder="1" applyAlignment="1" applyProtection="1">
      <alignment horizontal="center" vertical="center" wrapText="1"/>
      <protection locked="0"/>
    </xf>
    <xf numFmtId="0" fontId="9" fillId="3" borderId="23" xfId="0" applyFont="1" applyFill="1" applyBorder="1" applyAlignment="1" applyProtection="1">
      <alignment horizontal="center" vertical="center" wrapText="1"/>
      <protection locked="0"/>
    </xf>
    <xf numFmtId="0" fontId="9" fillId="3" borderId="12" xfId="0" applyFont="1" applyFill="1" applyBorder="1" applyAlignment="1" applyProtection="1">
      <alignment horizontal="center" vertical="center" wrapText="1"/>
      <protection locked="0"/>
    </xf>
    <xf numFmtId="0" fontId="7" fillId="0" borderId="23" xfId="0" applyFont="1" applyFill="1" applyBorder="1" applyAlignment="1" applyProtection="1">
      <alignment horizontal="justify" vertical="center" wrapText="1"/>
      <protection locked="0"/>
    </xf>
    <xf numFmtId="0" fontId="7" fillId="0" borderId="23" xfId="0" applyFont="1" applyBorder="1" applyAlignment="1" applyProtection="1">
      <alignment horizontal="justify" vertical="center" wrapText="1"/>
      <protection locked="0"/>
    </xf>
    <xf numFmtId="1" fontId="7" fillId="0" borderId="25" xfId="0" applyNumberFormat="1" applyFont="1" applyBorder="1" applyAlignment="1" applyProtection="1">
      <alignment horizontal="center" vertical="center"/>
    </xf>
    <xf numFmtId="0" fontId="7" fillId="0" borderId="25" xfId="0" applyFont="1" applyBorder="1" applyAlignment="1" applyProtection="1">
      <alignment horizontal="center" vertical="center" wrapText="1"/>
    </xf>
    <xf numFmtId="0" fontId="8" fillId="2" borderId="25" xfId="0" applyFont="1" applyFill="1" applyBorder="1" applyAlignment="1" applyProtection="1">
      <alignment horizontal="center" vertical="center" wrapText="1"/>
    </xf>
    <xf numFmtId="0" fontId="28" fillId="0" borderId="23" xfId="0" applyFont="1" applyBorder="1" applyAlignment="1" applyProtection="1">
      <alignment horizontal="center" vertical="center" textRotation="90" wrapText="1"/>
      <protection locked="0"/>
    </xf>
    <xf numFmtId="0" fontId="28" fillId="0" borderId="28" xfId="0" applyFont="1" applyBorder="1" applyAlignment="1" applyProtection="1">
      <alignment horizontal="center" vertical="center" wrapText="1"/>
    </xf>
    <xf numFmtId="1" fontId="8" fillId="0" borderId="29" xfId="0" applyNumberFormat="1" applyFont="1" applyBorder="1" applyAlignment="1" applyProtection="1">
      <alignment horizontal="center" vertical="center"/>
    </xf>
    <xf numFmtId="1" fontId="8" fillId="0" borderId="6" xfId="0" applyNumberFormat="1" applyFont="1" applyBorder="1" applyAlignment="1" applyProtection="1">
      <alignment horizontal="center" vertical="center"/>
    </xf>
    <xf numFmtId="1" fontId="8" fillId="0" borderId="8" xfId="0" applyNumberFormat="1" applyFont="1" applyBorder="1" applyAlignment="1" applyProtection="1">
      <alignment horizontal="center" vertical="center"/>
    </xf>
    <xf numFmtId="1" fontId="28" fillId="0" borderId="28" xfId="0" applyNumberFormat="1" applyFont="1" applyBorder="1" applyAlignment="1" applyProtection="1">
      <alignment horizontal="center" vertical="center" wrapText="1"/>
    </xf>
    <xf numFmtId="0" fontId="38" fillId="0" borderId="13" xfId="0" applyFont="1" applyBorder="1" applyAlignment="1" applyProtection="1">
      <alignment horizontal="center" vertical="center" wrapText="1"/>
      <protection locked="0"/>
    </xf>
    <xf numFmtId="0" fontId="38" fillId="0" borderId="12" xfId="0" applyFont="1" applyBorder="1" applyAlignment="1" applyProtection="1">
      <alignment horizontal="center" vertical="center" wrapText="1"/>
      <protection locked="0"/>
    </xf>
    <xf numFmtId="0" fontId="35" fillId="0" borderId="1" xfId="0" applyFont="1" applyBorder="1" applyAlignment="1" applyProtection="1">
      <alignment horizontal="justify" vertical="center" wrapText="1"/>
      <protection locked="0"/>
    </xf>
    <xf numFmtId="0" fontId="35" fillId="0" borderId="13" xfId="0" applyFont="1" applyBorder="1" applyAlignment="1" applyProtection="1">
      <alignment horizontal="justify" vertical="center" wrapText="1"/>
      <protection locked="0"/>
    </xf>
    <xf numFmtId="0" fontId="28" fillId="0" borderId="24" xfId="0" applyFont="1" applyFill="1" applyBorder="1" applyAlignment="1" applyProtection="1">
      <alignment horizontal="center" vertical="center" wrapText="1"/>
      <protection locked="0"/>
    </xf>
    <xf numFmtId="0" fontId="7" fillId="0" borderId="24" xfId="0" applyFont="1" applyBorder="1" applyAlignment="1" applyProtection="1">
      <alignment horizontal="center" vertical="center"/>
      <protection locked="0"/>
    </xf>
    <xf numFmtId="0" fontId="28" fillId="0" borderId="24" xfId="0" applyFont="1" applyBorder="1" applyAlignment="1" applyProtection="1">
      <alignment horizontal="center" vertical="center" wrapText="1"/>
      <protection locked="0"/>
    </xf>
    <xf numFmtId="0" fontId="7" fillId="0" borderId="25" xfId="0" applyFont="1" applyBorder="1" applyAlignment="1" applyProtection="1">
      <alignment horizontal="center" vertical="center"/>
    </xf>
    <xf numFmtId="0" fontId="7" fillId="0" borderId="29" xfId="0" applyFont="1" applyBorder="1" applyAlignment="1" applyProtection="1">
      <alignment horizontal="center" vertical="center"/>
    </xf>
    <xf numFmtId="0" fontId="31" fillId="0" borderId="24" xfId="0" applyFont="1" applyBorder="1" applyAlignment="1" applyProtection="1">
      <alignment horizontal="center" vertical="center"/>
    </xf>
    <xf numFmtId="0" fontId="7" fillId="0" borderId="30" xfId="0" applyFont="1" applyBorder="1" applyAlignment="1" applyProtection="1">
      <alignment horizontal="center" vertical="center"/>
      <protection locked="0"/>
    </xf>
    <xf numFmtId="0" fontId="7" fillId="0" borderId="32" xfId="0" applyFont="1" applyBorder="1" applyAlignment="1" applyProtection="1">
      <alignment horizontal="center" vertical="center"/>
      <protection locked="0"/>
    </xf>
    <xf numFmtId="0" fontId="7" fillId="0" borderId="2" xfId="0" applyFont="1" applyBorder="1" applyAlignment="1" applyProtection="1">
      <alignment horizontal="justify" vertical="center"/>
      <protection locked="0"/>
    </xf>
    <xf numFmtId="0" fontId="15" fillId="0" borderId="29" xfId="0" applyFont="1" applyFill="1" applyBorder="1" applyAlignment="1" applyProtection="1">
      <alignment horizontal="center" vertical="center"/>
    </xf>
    <xf numFmtId="0" fontId="15" fillId="0" borderId="6" xfId="0" applyFont="1" applyFill="1" applyBorder="1" applyAlignment="1" applyProtection="1">
      <alignment horizontal="center" vertical="center"/>
    </xf>
    <xf numFmtId="0" fontId="20" fillId="0" borderId="23"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15" fillId="0" borderId="23" xfId="0" applyFont="1" applyFill="1" applyBorder="1" applyAlignment="1" applyProtection="1">
      <alignment horizontal="justify" vertical="center" wrapText="1"/>
      <protection locked="0"/>
    </xf>
    <xf numFmtId="0" fontId="15" fillId="0" borderId="12" xfId="0" applyFont="1" applyFill="1" applyBorder="1" applyAlignment="1" applyProtection="1">
      <alignment horizontal="justify" vertical="center" wrapText="1"/>
      <protection locked="0"/>
    </xf>
    <xf numFmtId="0" fontId="15" fillId="0" borderId="10" xfId="0" applyFont="1" applyFill="1" applyBorder="1" applyAlignment="1" applyProtection="1">
      <alignment horizontal="justify" vertical="center" wrapText="1"/>
      <protection locked="0"/>
    </xf>
    <xf numFmtId="1" fontId="15" fillId="0" borderId="25" xfId="0" applyNumberFormat="1" applyFont="1" applyFill="1" applyBorder="1" applyAlignment="1" applyProtection="1">
      <alignment horizontal="center" vertical="center"/>
    </xf>
    <xf numFmtId="1" fontId="15" fillId="0" borderId="0" xfId="0" applyNumberFormat="1" applyFont="1" applyFill="1" applyBorder="1" applyAlignment="1" applyProtection="1">
      <alignment horizontal="center" vertical="center"/>
    </xf>
    <xf numFmtId="1" fontId="15" fillId="0" borderId="11" xfId="0" applyNumberFormat="1" applyFont="1" applyFill="1" applyBorder="1" applyAlignment="1" applyProtection="1">
      <alignment horizontal="center" vertical="center"/>
    </xf>
    <xf numFmtId="0" fontId="27" fillId="3" borderId="11" xfId="0" applyFont="1" applyFill="1" applyBorder="1" applyAlignment="1" applyProtection="1">
      <alignment horizontal="center" vertical="center"/>
    </xf>
    <xf numFmtId="0" fontId="7" fillId="0" borderId="1" xfId="0" applyFont="1" applyBorder="1" applyAlignment="1" applyProtection="1">
      <alignment horizontal="justify" vertical="center"/>
      <protection locked="0"/>
    </xf>
    <xf numFmtId="0" fontId="7" fillId="0" borderId="13" xfId="0" applyFont="1" applyBorder="1" applyAlignment="1" applyProtection="1">
      <alignment horizontal="justify" vertical="center"/>
      <protection locked="0"/>
    </xf>
    <xf numFmtId="0" fontId="30" fillId="0" borderId="4" xfId="0" applyFont="1" applyBorder="1" applyAlignment="1" applyProtection="1">
      <alignment horizontal="justify" vertical="center" wrapText="1"/>
      <protection locked="0"/>
    </xf>
    <xf numFmtId="0" fontId="30" fillId="0" borderId="2" xfId="0" applyFont="1" applyBorder="1" applyAlignment="1" applyProtection="1">
      <alignment horizontal="justify" vertical="center"/>
      <protection locked="0"/>
    </xf>
    <xf numFmtId="0" fontId="28" fillId="0" borderId="10" xfId="0" applyFont="1" applyBorder="1" applyAlignment="1" applyProtection="1">
      <alignment horizontal="center" vertical="center" textRotation="90" wrapText="1"/>
      <protection locked="0"/>
    </xf>
    <xf numFmtId="14" fontId="7" fillId="0" borderId="28" xfId="0" applyNumberFormat="1" applyFont="1" applyBorder="1" applyAlignment="1" applyProtection="1">
      <alignment horizontal="center" vertical="center"/>
      <protection locked="0"/>
    </xf>
    <xf numFmtId="0" fontId="8" fillId="2" borderId="2"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 fillId="0" borderId="1" xfId="0" applyFont="1" applyBorder="1" applyAlignment="1" applyProtection="1">
      <alignment horizontal="center" vertical="center"/>
    </xf>
    <xf numFmtId="0" fontId="10" fillId="4" borderId="13" xfId="0" applyFont="1" applyFill="1" applyBorder="1" applyAlignment="1" applyProtection="1">
      <alignment horizontal="center" vertical="center"/>
    </xf>
    <xf numFmtId="0" fontId="10" fillId="4" borderId="12" xfId="0" applyFont="1" applyFill="1" applyBorder="1" applyAlignment="1" applyProtection="1">
      <alignment horizontal="center" vertical="center"/>
    </xf>
    <xf numFmtId="0" fontId="10" fillId="0" borderId="4" xfId="0" applyFont="1" applyBorder="1" applyAlignment="1" applyProtection="1">
      <alignment horizontal="center" vertical="center"/>
    </xf>
    <xf numFmtId="0" fontId="10" fillId="0" borderId="9" xfId="0" applyFont="1" applyBorder="1" applyAlignment="1" applyProtection="1">
      <alignment horizontal="center" vertical="center"/>
    </xf>
    <xf numFmtId="0" fontId="10" fillId="0" borderId="5" xfId="0" applyFont="1" applyBorder="1" applyAlignment="1" applyProtection="1">
      <alignment horizontal="center" vertical="center"/>
    </xf>
    <xf numFmtId="0" fontId="10" fillId="0" borderId="2" xfId="0" applyFont="1" applyBorder="1" applyAlignment="1" applyProtection="1">
      <alignment horizontal="center" vertical="center"/>
    </xf>
    <xf numFmtId="0" fontId="10" fillId="0" borderId="0" xfId="0" applyFont="1" applyBorder="1" applyAlignment="1" applyProtection="1">
      <alignment horizontal="center" vertical="center"/>
    </xf>
    <xf numFmtId="0" fontId="10" fillId="0" borderId="6" xfId="0" applyFont="1" applyBorder="1" applyAlignment="1" applyProtection="1">
      <alignment horizontal="center" vertical="center"/>
    </xf>
    <xf numFmtId="0" fontId="10" fillId="0" borderId="7" xfId="0" applyFont="1" applyBorder="1" applyAlignment="1" applyProtection="1">
      <alignment horizontal="center" vertical="center"/>
    </xf>
    <xf numFmtId="0" fontId="10" fillId="0" borderId="11" xfId="0" applyFont="1" applyBorder="1" applyAlignment="1" applyProtection="1">
      <alignment horizontal="center" vertical="center"/>
    </xf>
    <xf numFmtId="0" fontId="10" fillId="0" borderId="8" xfId="0" applyFont="1" applyBorder="1" applyAlignment="1" applyProtection="1">
      <alignment horizontal="center" vertical="center"/>
    </xf>
    <xf numFmtId="0" fontId="9" fillId="4" borderId="1" xfId="0" applyFont="1" applyFill="1" applyBorder="1" applyAlignment="1" applyProtection="1">
      <alignment horizontal="center" vertical="center" wrapText="1"/>
    </xf>
    <xf numFmtId="0" fontId="9" fillId="4" borderId="13" xfId="0" applyFont="1" applyFill="1" applyBorder="1" applyAlignment="1" applyProtection="1">
      <alignment horizontal="center" vertical="center" wrapText="1"/>
    </xf>
    <xf numFmtId="0" fontId="9" fillId="4" borderId="12" xfId="0" applyFont="1" applyFill="1" applyBorder="1" applyAlignment="1" applyProtection="1">
      <alignment horizontal="center" vertical="center" wrapText="1"/>
    </xf>
    <xf numFmtId="0" fontId="11" fillId="4" borderId="13" xfId="0" applyFont="1" applyFill="1" applyBorder="1" applyAlignment="1" applyProtection="1">
      <alignment horizontal="center" vertical="center" wrapText="1"/>
    </xf>
    <xf numFmtId="0" fontId="11" fillId="4" borderId="12" xfId="0" applyFont="1" applyFill="1" applyBorder="1" applyAlignment="1" applyProtection="1">
      <alignment horizontal="center" vertical="center" wrapText="1"/>
    </xf>
    <xf numFmtId="0" fontId="9" fillId="4" borderId="1" xfId="0" applyFont="1" applyFill="1" applyBorder="1" applyAlignment="1" applyProtection="1">
      <alignment horizontal="center" vertical="center"/>
    </xf>
    <xf numFmtId="0" fontId="9" fillId="4" borderId="13" xfId="0" applyFont="1" applyFill="1" applyBorder="1" applyAlignment="1" applyProtection="1">
      <alignment horizontal="center" vertical="center"/>
    </xf>
    <xf numFmtId="0" fontId="3" fillId="4" borderId="13" xfId="0" applyFont="1" applyFill="1" applyBorder="1" applyAlignment="1" applyProtection="1">
      <alignment horizontal="center" vertical="center" wrapText="1"/>
    </xf>
    <xf numFmtId="0" fontId="3" fillId="4" borderId="12" xfId="0" applyFont="1" applyFill="1" applyBorder="1" applyAlignment="1" applyProtection="1">
      <alignment horizontal="center" vertical="center" wrapText="1"/>
    </xf>
    <xf numFmtId="0" fontId="6" fillId="3" borderId="1" xfId="0" applyFont="1" applyFill="1" applyBorder="1" applyAlignment="1" applyProtection="1">
      <alignment horizontal="left" vertical="center"/>
      <protection locked="0"/>
    </xf>
    <xf numFmtId="14" fontId="2" fillId="0" borderId="1" xfId="0" applyNumberFormat="1"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7" fillId="3" borderId="1" xfId="0" applyFont="1" applyFill="1" applyBorder="1" applyAlignment="1" applyProtection="1">
      <alignment horizontal="center" vertical="center"/>
    </xf>
    <xf numFmtId="0" fontId="9" fillId="0" borderId="10" xfId="0" applyFont="1" applyBorder="1" applyAlignment="1" applyProtection="1">
      <alignment horizontal="center" vertical="center"/>
    </xf>
    <xf numFmtId="0" fontId="10" fillId="0" borderId="10" xfId="0" applyFont="1" applyBorder="1" applyAlignment="1" applyProtection="1">
      <alignment horizontal="center" vertical="center"/>
    </xf>
    <xf numFmtId="0" fontId="10" fillId="0" borderId="13" xfId="0" applyFont="1" applyBorder="1" applyAlignment="1" applyProtection="1">
      <alignment horizontal="center" vertical="center"/>
    </xf>
    <xf numFmtId="0" fontId="9" fillId="4" borderId="10" xfId="0" applyFont="1" applyFill="1" applyBorder="1" applyAlignment="1" applyProtection="1">
      <alignment horizontal="center" vertical="center"/>
    </xf>
    <xf numFmtId="0" fontId="22" fillId="4" borderId="10" xfId="0" applyFont="1" applyFill="1" applyBorder="1" applyAlignment="1" applyProtection="1">
      <alignment horizontal="center" vertical="center"/>
    </xf>
    <xf numFmtId="0" fontId="22" fillId="4" borderId="13" xfId="0" applyFont="1" applyFill="1" applyBorder="1" applyAlignment="1" applyProtection="1">
      <alignment horizontal="center" vertical="center"/>
    </xf>
    <xf numFmtId="0" fontId="9" fillId="0" borderId="7" xfId="0" applyFont="1" applyBorder="1" applyAlignment="1" applyProtection="1">
      <alignment horizontal="center" vertical="center"/>
    </xf>
    <xf numFmtId="0" fontId="9" fillId="0" borderId="11" xfId="0" applyFont="1" applyBorder="1" applyAlignment="1" applyProtection="1">
      <alignment horizontal="center" vertical="center"/>
    </xf>
    <xf numFmtId="0" fontId="9" fillId="0" borderId="8" xfId="0" applyFont="1" applyBorder="1" applyAlignment="1" applyProtection="1">
      <alignment horizontal="center" vertical="center"/>
    </xf>
    <xf numFmtId="0" fontId="9" fillId="0" borderId="1" xfId="0" applyFont="1" applyBorder="1" applyAlignment="1" applyProtection="1">
      <alignment horizontal="center" vertical="center" wrapText="1"/>
    </xf>
    <xf numFmtId="0" fontId="15" fillId="3" borderId="13" xfId="0" applyFont="1" applyFill="1" applyBorder="1" applyAlignment="1" applyProtection="1">
      <alignment horizontal="justify" vertical="center" wrapText="1"/>
      <protection locked="0"/>
    </xf>
    <xf numFmtId="0" fontId="15" fillId="3" borderId="12" xfId="0" applyFont="1" applyFill="1" applyBorder="1" applyAlignment="1" applyProtection="1">
      <alignment horizontal="justify" vertical="center" wrapText="1"/>
      <protection locked="0"/>
    </xf>
    <xf numFmtId="0" fontId="15" fillId="3" borderId="35" xfId="0" applyFont="1" applyFill="1" applyBorder="1" applyAlignment="1" applyProtection="1">
      <alignment horizontal="justify" vertical="center" wrapText="1"/>
      <protection locked="0"/>
    </xf>
    <xf numFmtId="14" fontId="15" fillId="3" borderId="13" xfId="0" applyNumberFormat="1" applyFont="1" applyFill="1" applyBorder="1" applyAlignment="1" applyProtection="1">
      <alignment horizontal="center" vertical="center"/>
      <protection locked="0"/>
    </xf>
    <xf numFmtId="14" fontId="15" fillId="3" borderId="12" xfId="0" applyNumberFormat="1" applyFont="1" applyFill="1" applyBorder="1" applyAlignment="1" applyProtection="1">
      <alignment horizontal="center" vertical="center"/>
      <protection locked="0"/>
    </xf>
    <xf numFmtId="14" fontId="15" fillId="3" borderId="35" xfId="0" applyNumberFormat="1" applyFont="1" applyFill="1" applyBorder="1" applyAlignment="1" applyProtection="1">
      <alignment horizontal="center" vertical="center"/>
      <protection locked="0"/>
    </xf>
    <xf numFmtId="0" fontId="15" fillId="0" borderId="13" xfId="0" applyFont="1" applyFill="1" applyBorder="1" applyAlignment="1" applyProtection="1">
      <alignment horizontal="justify" vertical="center" wrapText="1"/>
      <protection locked="0"/>
    </xf>
    <xf numFmtId="0" fontId="15" fillId="0" borderId="35" xfId="0" applyFont="1" applyFill="1" applyBorder="1" applyAlignment="1" applyProtection="1">
      <alignment horizontal="justify" vertical="center" wrapText="1"/>
      <protection locked="0"/>
    </xf>
    <xf numFmtId="0" fontId="21" fillId="2" borderId="5" xfId="0" applyFont="1" applyFill="1" applyBorder="1" applyAlignment="1" applyProtection="1">
      <alignment horizontal="center" vertical="center" wrapText="1"/>
    </xf>
    <xf numFmtId="0" fontId="21" fillId="2" borderId="6" xfId="0" applyFont="1" applyFill="1" applyBorder="1" applyAlignment="1" applyProtection="1">
      <alignment horizontal="center" vertical="center" wrapText="1"/>
    </xf>
    <xf numFmtId="0" fontId="21" fillId="2" borderId="41" xfId="0" applyFont="1" applyFill="1" applyBorder="1" applyAlignment="1" applyProtection="1">
      <alignment horizontal="center" vertical="center" wrapText="1"/>
    </xf>
    <xf numFmtId="0" fontId="16" fillId="0" borderId="13" xfId="0" applyFont="1" applyBorder="1" applyAlignment="1" applyProtection="1">
      <alignment horizontal="center" vertical="center" textRotation="90" wrapText="1"/>
      <protection locked="0"/>
    </xf>
    <xf numFmtId="0" fontId="16" fillId="0" borderId="35" xfId="0" applyFont="1" applyBorder="1" applyAlignment="1" applyProtection="1">
      <alignment horizontal="center" vertical="center" textRotation="90" wrapText="1"/>
      <protection locked="0"/>
    </xf>
    <xf numFmtId="0" fontId="16" fillId="0" borderId="4" xfId="0" applyFont="1" applyBorder="1" applyAlignment="1" applyProtection="1">
      <alignment horizontal="center" vertical="center" wrapText="1"/>
    </xf>
    <xf numFmtId="0" fontId="16" fillId="0" borderId="2" xfId="0" applyFont="1" applyBorder="1" applyAlignment="1" applyProtection="1">
      <alignment horizontal="center" vertical="center" wrapText="1"/>
    </xf>
    <xf numFmtId="0" fontId="16" fillId="0" borderId="40" xfId="0" applyFont="1" applyBorder="1" applyAlignment="1" applyProtection="1">
      <alignment horizontal="center" vertical="center" wrapText="1"/>
    </xf>
    <xf numFmtId="0" fontId="15" fillId="0" borderId="2" xfId="0" applyFont="1" applyBorder="1" applyAlignment="1" applyProtection="1">
      <alignment horizontal="center" vertical="center"/>
    </xf>
    <xf numFmtId="0" fontId="15" fillId="0" borderId="40" xfId="0" applyFont="1" applyBorder="1" applyAlignment="1" applyProtection="1">
      <alignment horizontal="center" vertical="center"/>
    </xf>
    <xf numFmtId="0" fontId="15" fillId="0" borderId="41" xfId="0" applyFont="1" applyBorder="1" applyAlignment="1" applyProtection="1">
      <alignment horizontal="center" vertical="center"/>
    </xf>
    <xf numFmtId="0" fontId="20" fillId="0" borderId="13" xfId="0" applyFont="1" applyBorder="1" applyAlignment="1" applyProtection="1">
      <alignment horizontal="center" vertical="center"/>
    </xf>
    <xf numFmtId="0" fontId="20" fillId="0" borderId="10" xfId="0" applyFont="1" applyBorder="1" applyAlignment="1" applyProtection="1">
      <alignment horizontal="center" vertical="center"/>
    </xf>
    <xf numFmtId="0" fontId="24" fillId="0" borderId="13" xfId="0" applyFont="1" applyFill="1" applyBorder="1" applyAlignment="1" applyProtection="1">
      <alignment horizontal="justify" vertical="center" wrapText="1"/>
      <protection locked="0"/>
    </xf>
    <xf numFmtId="0" fontId="24" fillId="0" borderId="12" xfId="0" applyFont="1" applyFill="1" applyBorder="1" applyAlignment="1" applyProtection="1">
      <alignment horizontal="justify" vertical="center" wrapText="1"/>
      <protection locked="0"/>
    </xf>
    <xf numFmtId="0" fontId="24" fillId="0" borderId="35" xfId="0" applyFont="1" applyFill="1" applyBorder="1" applyAlignment="1" applyProtection="1">
      <alignment horizontal="justify" vertical="center" wrapText="1"/>
      <protection locked="0"/>
    </xf>
    <xf numFmtId="1" fontId="15" fillId="0" borderId="9" xfId="0" applyNumberFormat="1" applyFont="1" applyBorder="1" applyAlignment="1" applyProtection="1">
      <alignment horizontal="center" vertical="center"/>
    </xf>
    <xf numFmtId="1" fontId="15" fillId="0" borderId="0" xfId="0" applyNumberFormat="1" applyFont="1" applyBorder="1" applyAlignment="1" applyProtection="1">
      <alignment horizontal="center" vertical="center"/>
    </xf>
    <xf numFmtId="1" fontId="15" fillId="0" borderId="37" xfId="0" applyNumberFormat="1" applyFont="1" applyBorder="1" applyAlignment="1" applyProtection="1">
      <alignment horizontal="center" vertical="center"/>
    </xf>
    <xf numFmtId="0" fontId="15" fillId="0" borderId="9" xfId="0" applyFont="1" applyBorder="1" applyAlignment="1" applyProtection="1">
      <alignment horizontal="center" vertical="center" wrapText="1"/>
    </xf>
    <xf numFmtId="0" fontId="15" fillId="0" borderId="37" xfId="0" applyFont="1" applyBorder="1" applyAlignment="1" applyProtection="1">
      <alignment horizontal="center" vertical="center" wrapText="1"/>
    </xf>
    <xf numFmtId="0" fontId="20" fillId="0" borderId="12" xfId="0" applyFont="1" applyFill="1" applyBorder="1" applyAlignment="1" applyProtection="1">
      <alignment horizontal="center" vertical="center"/>
    </xf>
    <xf numFmtId="0" fontId="20" fillId="0" borderId="35" xfId="0" applyFont="1" applyFill="1" applyBorder="1" applyAlignment="1" applyProtection="1">
      <alignment horizontal="center" vertical="center"/>
    </xf>
    <xf numFmtId="0" fontId="15" fillId="3" borderId="30" xfId="0" applyFont="1" applyFill="1" applyBorder="1" applyAlignment="1" applyProtection="1">
      <alignment horizontal="center" vertical="center" wrapText="1"/>
      <protection locked="0"/>
    </xf>
    <xf numFmtId="0" fontId="15" fillId="3" borderId="32" xfId="0" applyFont="1" applyFill="1" applyBorder="1" applyAlignment="1" applyProtection="1">
      <alignment horizontal="center" vertical="center" wrapText="1"/>
      <protection locked="0"/>
    </xf>
    <xf numFmtId="0" fontId="15" fillId="3" borderId="46" xfId="0" applyFont="1" applyFill="1" applyBorder="1" applyAlignment="1" applyProtection="1">
      <alignment horizontal="center" vertical="center" wrapText="1"/>
      <protection locked="0"/>
    </xf>
    <xf numFmtId="0" fontId="15" fillId="3" borderId="23" xfId="0" applyFont="1" applyFill="1" applyBorder="1" applyAlignment="1" applyProtection="1">
      <alignment horizontal="justify" vertical="center" wrapText="1"/>
      <protection locked="0"/>
    </xf>
    <xf numFmtId="0" fontId="15" fillId="3" borderId="10" xfId="0" applyFont="1" applyFill="1" applyBorder="1" applyAlignment="1" applyProtection="1">
      <alignment horizontal="justify" vertical="center" wrapText="1"/>
      <protection locked="0"/>
    </xf>
    <xf numFmtId="14" fontId="15" fillId="3" borderId="23" xfId="0" applyNumberFormat="1" applyFont="1" applyFill="1" applyBorder="1" applyAlignment="1" applyProtection="1">
      <alignment horizontal="center" vertical="center"/>
      <protection locked="0"/>
    </xf>
    <xf numFmtId="14" fontId="15" fillId="3" borderId="10" xfId="0" applyNumberFormat="1" applyFont="1" applyFill="1" applyBorder="1" applyAlignment="1" applyProtection="1">
      <alignment horizontal="center" vertical="center"/>
      <protection locked="0"/>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5" fillId="3" borderId="10" xfId="0" applyFont="1" applyFill="1" applyBorder="1" applyAlignment="1" applyProtection="1">
      <alignment horizontal="center" vertical="center"/>
      <protection locked="0"/>
    </xf>
    <xf numFmtId="0" fontId="4" fillId="3" borderId="23" xfId="0" applyFont="1" applyFill="1" applyBorder="1" applyAlignment="1" applyProtection="1">
      <alignment horizontal="center" vertical="center" wrapText="1"/>
      <protection locked="0"/>
    </xf>
    <xf numFmtId="0" fontId="4" fillId="3" borderId="12" xfId="0" applyFont="1" applyFill="1" applyBorder="1" applyAlignment="1" applyProtection="1">
      <alignment horizontal="center" vertical="center" wrapText="1"/>
      <protection locked="0"/>
    </xf>
    <xf numFmtId="0" fontId="4" fillId="3" borderId="10" xfId="0" applyFont="1" applyFill="1" applyBorder="1" applyAlignment="1" applyProtection="1">
      <alignment horizontal="center" vertical="center" wrapText="1"/>
      <protection locked="0"/>
    </xf>
    <xf numFmtId="0" fontId="24" fillId="0" borderId="23" xfId="0" applyFont="1" applyFill="1" applyBorder="1" applyAlignment="1" applyProtection="1">
      <alignment horizontal="justify" vertical="center" wrapText="1"/>
      <protection locked="0"/>
    </xf>
    <xf numFmtId="0" fontId="24" fillId="0" borderId="10" xfId="0" applyFont="1" applyFill="1" applyBorder="1" applyAlignment="1" applyProtection="1">
      <alignment horizontal="justify" vertical="center" wrapText="1"/>
      <protection locked="0"/>
    </xf>
    <xf numFmtId="0" fontId="15" fillId="0" borderId="23" xfId="0" applyFont="1" applyFill="1" applyBorder="1" applyAlignment="1" applyProtection="1">
      <alignment horizontal="center" vertical="center" wrapText="1"/>
      <protection locked="0"/>
    </xf>
    <xf numFmtId="0" fontId="15" fillId="0" borderId="12" xfId="0" applyFont="1" applyFill="1" applyBorder="1" applyAlignment="1" applyProtection="1">
      <alignment horizontal="center" vertical="center" wrapText="1"/>
      <protection locked="0"/>
    </xf>
    <xf numFmtId="0" fontId="15" fillId="0" borderId="10" xfId="0" applyFont="1" applyFill="1" applyBorder="1" applyAlignment="1" applyProtection="1">
      <alignment horizontal="center" vertical="center" wrapText="1"/>
      <protection locked="0"/>
    </xf>
    <xf numFmtId="0" fontId="16" fillId="0" borderId="28" xfId="0" applyFont="1" applyFill="1" applyBorder="1" applyAlignment="1" applyProtection="1">
      <alignment horizontal="center" vertical="center" wrapText="1"/>
    </xf>
    <xf numFmtId="0" fontId="16" fillId="0" borderId="2" xfId="0" applyFont="1" applyFill="1" applyBorder="1" applyAlignment="1" applyProtection="1">
      <alignment horizontal="center" vertical="center" wrapText="1"/>
    </xf>
    <xf numFmtId="0" fontId="16" fillId="0" borderId="7" xfId="0" applyFont="1" applyFill="1" applyBorder="1" applyAlignment="1" applyProtection="1">
      <alignment horizontal="center" vertical="center" wrapText="1"/>
    </xf>
    <xf numFmtId="1" fontId="21" fillId="0" borderId="29" xfId="0" applyNumberFormat="1" applyFont="1" applyFill="1" applyBorder="1" applyAlignment="1" applyProtection="1">
      <alignment horizontal="center" vertical="center"/>
    </xf>
    <xf numFmtId="1" fontId="21" fillId="0" borderId="6" xfId="0" applyNumberFormat="1" applyFont="1" applyFill="1" applyBorder="1" applyAlignment="1" applyProtection="1">
      <alignment horizontal="center" vertical="center"/>
    </xf>
    <xf numFmtId="1" fontId="21" fillId="0" borderId="8" xfId="0" applyNumberFormat="1" applyFont="1" applyFill="1" applyBorder="1" applyAlignment="1" applyProtection="1">
      <alignment horizontal="center" vertical="center"/>
    </xf>
    <xf numFmtId="1" fontId="16" fillId="0" borderId="28" xfId="0" applyNumberFormat="1" applyFont="1" applyFill="1" applyBorder="1" applyAlignment="1" applyProtection="1">
      <alignment horizontal="center" vertical="center" wrapText="1"/>
    </xf>
    <xf numFmtId="1" fontId="16" fillId="0" borderId="2" xfId="0" applyNumberFormat="1" applyFont="1" applyFill="1" applyBorder="1" applyAlignment="1" applyProtection="1">
      <alignment horizontal="center" vertical="center" wrapText="1"/>
    </xf>
    <xf numFmtId="1" fontId="16" fillId="0" borderId="7" xfId="0" applyNumberFormat="1" applyFont="1" applyFill="1" applyBorder="1" applyAlignment="1" applyProtection="1">
      <alignment horizontal="center" vertical="center" wrapText="1"/>
    </xf>
    <xf numFmtId="0" fontId="15" fillId="0" borderId="23" xfId="0" applyFont="1" applyFill="1" applyBorder="1" applyAlignment="1" applyProtection="1">
      <alignment horizontal="center" vertical="center"/>
    </xf>
    <xf numFmtId="0" fontId="15" fillId="0" borderId="12" xfId="0" applyFont="1" applyFill="1" applyBorder="1" applyAlignment="1" applyProtection="1">
      <alignment horizontal="center" vertical="center"/>
    </xf>
    <xf numFmtId="0" fontId="16" fillId="0" borderId="23" xfId="0" applyFont="1" applyFill="1" applyBorder="1" applyAlignment="1" applyProtection="1">
      <alignment horizontal="center" vertical="center"/>
    </xf>
    <xf numFmtId="0" fontId="16" fillId="0" borderId="10" xfId="0" applyFont="1" applyFill="1" applyBorder="1" applyAlignment="1" applyProtection="1">
      <alignment horizontal="center" vertical="center"/>
    </xf>
    <xf numFmtId="0" fontId="15" fillId="0" borderId="25"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0" borderId="11" xfId="0" applyFont="1" applyFill="1" applyBorder="1" applyAlignment="1" applyProtection="1">
      <alignment horizontal="center" vertical="center" wrapText="1"/>
    </xf>
    <xf numFmtId="0" fontId="15" fillId="3" borderId="13" xfId="0" applyFont="1" applyFill="1" applyBorder="1" applyAlignment="1" applyProtection="1">
      <alignment horizontal="center" vertical="center"/>
      <protection locked="0"/>
    </xf>
    <xf numFmtId="0" fontId="15" fillId="3" borderId="35" xfId="0" applyFont="1" applyFill="1" applyBorder="1" applyAlignment="1" applyProtection="1">
      <alignment horizontal="center" vertical="center"/>
      <protection locked="0"/>
    </xf>
    <xf numFmtId="0" fontId="4" fillId="3" borderId="13" xfId="0" applyFont="1" applyFill="1" applyBorder="1" applyAlignment="1" applyProtection="1">
      <alignment horizontal="center" vertical="center" wrapText="1"/>
      <protection locked="0"/>
    </xf>
    <xf numFmtId="0" fontId="4" fillId="3" borderId="35" xfId="0" applyFont="1" applyFill="1" applyBorder="1" applyAlignment="1" applyProtection="1">
      <alignment horizontal="center" vertical="center" wrapText="1"/>
      <protection locked="0"/>
    </xf>
    <xf numFmtId="0" fontId="15" fillId="3" borderId="33" xfId="0" applyFont="1" applyFill="1" applyBorder="1" applyAlignment="1" applyProtection="1">
      <alignment horizontal="center" vertical="center" wrapText="1"/>
      <protection locked="0"/>
    </xf>
    <xf numFmtId="0" fontId="15" fillId="3" borderId="42" xfId="0" applyFont="1" applyFill="1" applyBorder="1" applyAlignment="1" applyProtection="1">
      <alignment horizontal="center" vertical="center" wrapText="1"/>
      <protection locked="0"/>
    </xf>
    <xf numFmtId="1" fontId="21" fillId="0" borderId="5" xfId="0" applyNumberFormat="1" applyFont="1" applyBorder="1" applyAlignment="1" applyProtection="1">
      <alignment horizontal="center" vertical="center"/>
    </xf>
    <xf numFmtId="1" fontId="21" fillId="0" borderId="6" xfId="0" applyNumberFormat="1" applyFont="1" applyBorder="1" applyAlignment="1" applyProtection="1">
      <alignment horizontal="center" vertical="center"/>
    </xf>
    <xf numFmtId="1" fontId="21" fillId="0" borderId="41" xfId="0" applyNumberFormat="1" applyFont="1" applyBorder="1" applyAlignment="1" applyProtection="1">
      <alignment horizontal="center" vertical="center"/>
    </xf>
    <xf numFmtId="1" fontId="16" fillId="0" borderId="4" xfId="0" applyNumberFormat="1" applyFont="1" applyBorder="1" applyAlignment="1" applyProtection="1">
      <alignment horizontal="center" vertical="center" wrapText="1"/>
    </xf>
    <xf numFmtId="1" fontId="16" fillId="0" borderId="2" xfId="0" applyNumberFormat="1" applyFont="1" applyBorder="1" applyAlignment="1" applyProtection="1">
      <alignment horizontal="center" vertical="center" wrapText="1"/>
    </xf>
    <xf numFmtId="1" fontId="16" fillId="0" borderId="40" xfId="0" applyNumberFormat="1" applyFont="1" applyBorder="1" applyAlignment="1" applyProtection="1">
      <alignment horizontal="center" vertical="center" wrapText="1"/>
    </xf>
    <xf numFmtId="0" fontId="15" fillId="0" borderId="12" xfId="0" applyFont="1" applyBorder="1" applyAlignment="1" applyProtection="1">
      <alignment horizontal="center" vertical="center"/>
    </xf>
    <xf numFmtId="0" fontId="15" fillId="0" borderId="35" xfId="0" applyFont="1" applyBorder="1" applyAlignment="1" applyProtection="1">
      <alignment horizontal="center" vertical="center"/>
    </xf>
    <xf numFmtId="0" fontId="16" fillId="0" borderId="13" xfId="0" applyFont="1" applyBorder="1" applyAlignment="1" applyProtection="1">
      <alignment horizontal="center" vertical="center"/>
    </xf>
    <xf numFmtId="0" fontId="16" fillId="0" borderId="10" xfId="0" applyFont="1" applyBorder="1" applyAlignment="1" applyProtection="1">
      <alignment horizontal="center" vertical="center"/>
    </xf>
    <xf numFmtId="0" fontId="15" fillId="0" borderId="13"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wrapText="1"/>
      <protection locked="0"/>
    </xf>
    <xf numFmtId="0" fontId="23" fillId="0" borderId="13" xfId="0" applyFont="1" applyFill="1" applyBorder="1" applyAlignment="1" applyProtection="1">
      <alignment horizontal="justify" vertical="center" wrapText="1"/>
      <protection locked="0"/>
    </xf>
    <xf numFmtId="0" fontId="23" fillId="0" borderId="12" xfId="0" applyFont="1" applyFill="1" applyBorder="1" applyAlignment="1" applyProtection="1">
      <alignment horizontal="justify" vertical="center" wrapText="1"/>
      <protection locked="0"/>
    </xf>
    <xf numFmtId="0" fontId="23" fillId="0" borderId="35" xfId="0" applyFont="1" applyFill="1" applyBorder="1" applyAlignment="1" applyProtection="1">
      <alignment horizontal="justify" vertical="center" wrapText="1"/>
      <protection locked="0"/>
    </xf>
    <xf numFmtId="0" fontId="23" fillId="0" borderId="23" xfId="0" applyFont="1" applyFill="1" applyBorder="1" applyAlignment="1" applyProtection="1">
      <alignment horizontal="justify" vertical="center" wrapText="1"/>
      <protection locked="0"/>
    </xf>
    <xf numFmtId="0" fontId="23" fillId="0" borderId="10" xfId="0" applyFont="1" applyFill="1" applyBorder="1" applyAlignment="1" applyProtection="1">
      <alignment horizontal="justify" vertical="center" wrapText="1"/>
      <protection locked="0"/>
    </xf>
    <xf numFmtId="0" fontId="9" fillId="0" borderId="23" xfId="0" applyFont="1" applyFill="1" applyBorder="1" applyAlignment="1" applyProtection="1">
      <alignment horizontal="center" vertical="center" wrapText="1"/>
      <protection locked="0"/>
    </xf>
    <xf numFmtId="0" fontId="9" fillId="0" borderId="12" xfId="0" applyFont="1" applyFill="1" applyBorder="1" applyAlignment="1" applyProtection="1">
      <alignment horizontal="center" vertical="center" wrapText="1"/>
      <protection locked="0"/>
    </xf>
    <xf numFmtId="0" fontId="9" fillId="0" borderId="35" xfId="0" applyFont="1" applyFill="1" applyBorder="1" applyAlignment="1" applyProtection="1">
      <alignment horizontal="center" vertical="center" wrapText="1"/>
      <protection locked="0"/>
    </xf>
    <xf numFmtId="0" fontId="16" fillId="0" borderId="12" xfId="0" applyFont="1" applyFill="1" applyBorder="1" applyAlignment="1" applyProtection="1">
      <alignment horizontal="center" vertical="center" wrapText="1"/>
      <protection locked="0"/>
    </xf>
    <xf numFmtId="0" fontId="16" fillId="0" borderId="35" xfId="0" applyFont="1" applyFill="1" applyBorder="1" applyAlignment="1" applyProtection="1">
      <alignment horizontal="center" vertical="center" wrapText="1"/>
      <protection locked="0"/>
    </xf>
    <xf numFmtId="0" fontId="15" fillId="0" borderId="12" xfId="0" applyFont="1" applyBorder="1" applyAlignment="1" applyProtection="1">
      <alignment horizontal="center" vertical="center"/>
      <protection locked="0"/>
    </xf>
    <xf numFmtId="0" fontId="15" fillId="0" borderId="35" xfId="0" applyFont="1" applyBorder="1" applyAlignment="1" applyProtection="1">
      <alignment horizontal="center" vertical="center"/>
      <protection locked="0"/>
    </xf>
    <xf numFmtId="0" fontId="16" fillId="0" borderId="12" xfId="0" applyFont="1" applyBorder="1" applyAlignment="1" applyProtection="1">
      <alignment horizontal="center" vertical="center" wrapText="1"/>
      <protection locked="0"/>
    </xf>
    <xf numFmtId="0" fontId="16" fillId="0" borderId="35" xfId="0" applyFont="1" applyBorder="1" applyAlignment="1" applyProtection="1">
      <alignment horizontal="center" vertical="center" wrapText="1"/>
      <protection locked="0"/>
    </xf>
    <xf numFmtId="0" fontId="21" fillId="2" borderId="9" xfId="0" applyFont="1" applyFill="1" applyBorder="1" applyAlignment="1" applyProtection="1">
      <alignment horizontal="center" vertical="center" wrapText="1"/>
    </xf>
    <xf numFmtId="0" fontId="21" fillId="2" borderId="37" xfId="0" applyFont="1" applyFill="1" applyBorder="1" applyAlignment="1" applyProtection="1">
      <alignment horizontal="center" vertical="center" wrapText="1"/>
    </xf>
    <xf numFmtId="0" fontId="16" fillId="0" borderId="23" xfId="0" applyFont="1" applyFill="1" applyBorder="1" applyAlignment="1" applyProtection="1">
      <alignment horizontal="center" vertical="center" wrapText="1"/>
      <protection locked="0"/>
    </xf>
    <xf numFmtId="0" fontId="16" fillId="0" borderId="10" xfId="0" applyFont="1" applyFill="1" applyBorder="1" applyAlignment="1" applyProtection="1">
      <alignment horizontal="center" vertical="center" wrapText="1"/>
      <protection locked="0"/>
    </xf>
    <xf numFmtId="0" fontId="15" fillId="0" borderId="23" xfId="0" applyFont="1" applyFill="1" applyBorder="1" applyAlignment="1" applyProtection="1">
      <alignment horizontal="center" vertical="center"/>
      <protection locked="0"/>
    </xf>
    <xf numFmtId="0" fontId="15" fillId="0" borderId="12" xfId="0" applyFont="1" applyFill="1" applyBorder="1" applyAlignment="1" applyProtection="1">
      <alignment horizontal="center" vertical="center"/>
      <protection locked="0"/>
    </xf>
    <xf numFmtId="0" fontId="15" fillId="0" borderId="10" xfId="0" applyFont="1" applyFill="1" applyBorder="1" applyAlignment="1" applyProtection="1">
      <alignment horizontal="center" vertical="center"/>
      <protection locked="0"/>
    </xf>
    <xf numFmtId="0" fontId="21" fillId="0" borderId="25" xfId="0" applyFont="1" applyFill="1" applyBorder="1" applyAlignment="1" applyProtection="1">
      <alignment horizontal="center" vertical="center" wrapText="1"/>
    </xf>
    <xf numFmtId="0" fontId="21" fillId="0" borderId="0" xfId="0" applyFont="1" applyFill="1" applyBorder="1" applyAlignment="1" applyProtection="1">
      <alignment horizontal="center" vertical="center" wrapText="1"/>
    </xf>
    <xf numFmtId="0" fontId="21" fillId="0" borderId="11" xfId="0" applyFont="1" applyFill="1" applyBorder="1" applyAlignment="1" applyProtection="1">
      <alignment horizontal="center" vertical="center" wrapText="1"/>
    </xf>
    <xf numFmtId="0" fontId="21" fillId="0" borderId="2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8" xfId="0" applyFont="1" applyFill="1" applyBorder="1" applyAlignment="1" applyProtection="1">
      <alignment horizontal="center" vertical="center" wrapText="1"/>
    </xf>
    <xf numFmtId="0" fontId="16" fillId="0" borderId="23" xfId="0" applyFont="1" applyFill="1" applyBorder="1" applyAlignment="1" applyProtection="1">
      <alignment horizontal="center" vertical="center" textRotation="90" wrapText="1"/>
      <protection locked="0"/>
    </xf>
    <xf numFmtId="0" fontId="16" fillId="0" borderId="12" xfId="0" applyFont="1" applyFill="1" applyBorder="1" applyAlignment="1" applyProtection="1">
      <alignment horizontal="center" vertical="center" textRotation="90" wrapText="1"/>
      <protection locked="0"/>
    </xf>
    <xf numFmtId="0" fontId="16" fillId="0" borderId="10" xfId="0" applyFont="1" applyFill="1" applyBorder="1" applyAlignment="1" applyProtection="1">
      <alignment horizontal="center" vertical="center" textRotation="90" wrapText="1"/>
      <protection locked="0"/>
    </xf>
    <xf numFmtId="0" fontId="15" fillId="0" borderId="28" xfId="0" applyFont="1" applyFill="1" applyBorder="1" applyAlignment="1" applyProtection="1">
      <alignment horizontal="center" vertical="center"/>
    </xf>
    <xf numFmtId="0" fontId="15" fillId="0" borderId="2" xfId="0" applyFont="1" applyFill="1" applyBorder="1" applyAlignment="1" applyProtection="1">
      <alignment horizontal="center" vertical="center"/>
    </xf>
    <xf numFmtId="0" fontId="34" fillId="0" borderId="13" xfId="0" applyFont="1" applyBorder="1" applyAlignment="1" applyProtection="1">
      <alignment horizontal="center" vertical="center" wrapText="1"/>
      <protection locked="0"/>
    </xf>
    <xf numFmtId="0" fontId="34" fillId="0" borderId="1" xfId="0" applyFont="1" applyBorder="1" applyAlignment="1" applyProtection="1">
      <alignment horizontal="justify" vertical="center" wrapText="1"/>
      <protection locked="0"/>
    </xf>
    <xf numFmtId="0" fontId="34" fillId="0" borderId="13" xfId="0" applyFont="1" applyBorder="1" applyAlignment="1" applyProtection="1">
      <alignment horizontal="justify" vertical="center" wrapText="1"/>
      <protection locked="0"/>
    </xf>
    <xf numFmtId="0" fontId="10" fillId="0" borderId="54" xfId="0" applyFont="1" applyBorder="1" applyAlignment="1" applyProtection="1">
      <alignment horizontal="center" vertical="center" wrapText="1"/>
      <protection locked="0"/>
    </xf>
    <xf numFmtId="0" fontId="10" fillId="0" borderId="49" xfId="0" applyFont="1" applyBorder="1" applyAlignment="1" applyProtection="1">
      <alignment horizontal="center" vertical="center" wrapText="1"/>
      <protection locked="0"/>
    </xf>
    <xf numFmtId="0" fontId="10" fillId="0" borderId="50" xfId="0" applyFont="1" applyBorder="1" applyAlignment="1" applyProtection="1">
      <alignment horizontal="center" vertical="center" wrapText="1"/>
      <protection locked="0"/>
    </xf>
    <xf numFmtId="0" fontId="9" fillId="0" borderId="36" xfId="0" applyFont="1" applyBorder="1" applyAlignment="1" applyProtection="1">
      <alignment horizontal="center" vertical="center"/>
    </xf>
    <xf numFmtId="1" fontId="26" fillId="0" borderId="13" xfId="0" applyNumberFormat="1" applyFont="1" applyBorder="1" applyAlignment="1" applyProtection="1">
      <alignment horizontal="center" vertical="center"/>
    </xf>
    <xf numFmtId="1" fontId="36" fillId="0" borderId="13" xfId="0" applyNumberFormat="1" applyFont="1" applyBorder="1" applyAlignment="1" applyProtection="1">
      <alignment horizontal="center" vertical="center" wrapText="1"/>
    </xf>
    <xf numFmtId="0" fontId="0" fillId="0" borderId="13" xfId="0" applyBorder="1" applyAlignment="1" applyProtection="1">
      <alignment horizontal="center" vertical="center"/>
    </xf>
    <xf numFmtId="0" fontId="35" fillId="0" borderId="1" xfId="0" applyFont="1" applyBorder="1" applyAlignment="1" applyProtection="1">
      <alignment horizontal="justify" vertical="center"/>
      <protection locked="0"/>
    </xf>
    <xf numFmtId="0" fontId="35" fillId="0" borderId="13" xfId="0" applyFont="1" applyBorder="1" applyAlignment="1" applyProtection="1">
      <alignment horizontal="justify" vertical="center"/>
      <protection locked="0"/>
    </xf>
    <xf numFmtId="0" fontId="0" fillId="0" borderId="13" xfId="0" applyBorder="1" applyAlignment="1" applyProtection="1">
      <alignment horizontal="center" vertical="center" wrapText="1"/>
    </xf>
    <xf numFmtId="0" fontId="26" fillId="2" borderId="13" xfId="0" applyFont="1" applyFill="1" applyBorder="1" applyAlignment="1" applyProtection="1">
      <alignment horizontal="center" vertical="center" wrapText="1"/>
    </xf>
    <xf numFmtId="0" fontId="36" fillId="0" borderId="1" xfId="0" applyFont="1" applyFill="1" applyBorder="1" applyAlignment="1" applyProtection="1">
      <alignment horizontal="center" vertical="center" textRotation="90" wrapText="1"/>
      <protection locked="0"/>
    </xf>
    <xf numFmtId="0" fontId="36" fillId="0" borderId="13" xfId="0" applyFont="1" applyFill="1" applyBorder="1" applyAlignment="1" applyProtection="1">
      <alignment horizontal="center" vertical="center" textRotation="90" wrapText="1"/>
      <protection locked="0"/>
    </xf>
    <xf numFmtId="0" fontId="36" fillId="0" borderId="13" xfId="0" applyFont="1" applyBorder="1" applyAlignment="1" applyProtection="1">
      <alignment horizontal="center" vertical="center" wrapText="1"/>
    </xf>
    <xf numFmtId="0" fontId="0" fillId="0" borderId="13" xfId="0" applyFont="1" applyBorder="1" applyAlignment="1" applyProtection="1">
      <alignment horizontal="justify" vertical="center" wrapText="1"/>
      <protection locked="0"/>
    </xf>
    <xf numFmtId="0" fontId="1" fillId="0" borderId="1" xfId="0" applyFont="1" applyBorder="1" applyAlignment="1">
      <alignment horizontal="center" vertical="center"/>
    </xf>
    <xf numFmtId="0" fontId="36" fillId="0" borderId="1" xfId="0" applyFont="1" applyFill="1" applyBorder="1" applyAlignment="1" applyProtection="1">
      <alignment horizontal="justify" vertical="center" wrapText="1"/>
      <protection locked="0"/>
    </xf>
    <xf numFmtId="0" fontId="36" fillId="0" borderId="1" xfId="0" applyFont="1" applyBorder="1" applyAlignment="1" applyProtection="1">
      <alignment horizontal="justify" vertical="center" wrapText="1"/>
      <protection locked="0"/>
    </xf>
    <xf numFmtId="0" fontId="0" fillId="0" borderId="10" xfId="0" applyFont="1" applyBorder="1" applyAlignment="1" applyProtection="1">
      <alignment horizontal="justify" vertical="center" wrapText="1"/>
      <protection locked="0"/>
    </xf>
    <xf numFmtId="0" fontId="36" fillId="0" borderId="10" xfId="0" applyFont="1" applyFill="1" applyBorder="1" applyAlignment="1" applyProtection="1">
      <alignment horizontal="justify" vertical="center" wrapText="1"/>
      <protection locked="0"/>
    </xf>
    <xf numFmtId="0" fontId="0" fillId="0" borderId="10" xfId="0" applyBorder="1" applyAlignment="1" applyProtection="1">
      <alignment horizontal="justify" vertical="center"/>
      <protection locked="0"/>
    </xf>
    <xf numFmtId="0" fontId="36" fillId="0" borderId="10" xfId="0" applyFont="1" applyBorder="1" applyAlignment="1" applyProtection="1">
      <alignment horizontal="justify" vertical="center" wrapText="1"/>
      <protection locked="0"/>
    </xf>
    <xf numFmtId="0" fontId="0" fillId="0" borderId="10" xfId="0" applyBorder="1" applyAlignment="1" applyProtection="1">
      <alignment horizontal="center" vertical="center"/>
    </xf>
    <xf numFmtId="0" fontId="35" fillId="0" borderId="10" xfId="0" applyFont="1" applyBorder="1" applyAlignment="1" applyProtection="1">
      <alignment horizontal="justify" vertical="center" wrapText="1"/>
      <protection locked="0"/>
    </xf>
    <xf numFmtId="1" fontId="0" fillId="0" borderId="10" xfId="0" applyNumberFormat="1" applyBorder="1" applyAlignment="1" applyProtection="1">
      <alignment horizontal="center" vertical="center"/>
    </xf>
    <xf numFmtId="0" fontId="0" fillId="0" borderId="10" xfId="0" applyBorder="1" applyAlignment="1" applyProtection="1">
      <alignment horizontal="center" vertical="center" wrapText="1"/>
    </xf>
    <xf numFmtId="0" fontId="26" fillId="2" borderId="10" xfId="0" applyFont="1" applyFill="1" applyBorder="1" applyAlignment="1" applyProtection="1">
      <alignment horizontal="center" vertical="center" wrapText="1"/>
    </xf>
    <xf numFmtId="0" fontId="36" fillId="0" borderId="10" xfId="0" applyFont="1" applyFill="1" applyBorder="1" applyAlignment="1" applyProtection="1">
      <alignment horizontal="center" vertical="center" textRotation="90" wrapText="1"/>
      <protection locked="0"/>
    </xf>
    <xf numFmtId="0" fontId="36" fillId="0" borderId="10" xfId="0" applyFont="1" applyBorder="1" applyAlignment="1" applyProtection="1">
      <alignment horizontal="center" vertical="center" wrapText="1"/>
    </xf>
    <xf numFmtId="1" fontId="35" fillId="0" borderId="10" xfId="0" applyNumberFormat="1" applyFont="1" applyBorder="1" applyAlignment="1" applyProtection="1">
      <alignment horizontal="center" vertical="center"/>
    </xf>
    <xf numFmtId="1" fontId="35" fillId="0" borderId="1" xfId="0" applyNumberFormat="1" applyFont="1" applyBorder="1" applyAlignment="1" applyProtection="1">
      <alignment horizontal="center" vertical="center"/>
    </xf>
    <xf numFmtId="1" fontId="36" fillId="0" borderId="12" xfId="0" applyNumberFormat="1" applyFont="1" applyBorder="1" applyAlignment="1" applyProtection="1">
      <alignment horizontal="center" vertical="center" wrapText="1"/>
    </xf>
    <xf numFmtId="1" fontId="36" fillId="0" borderId="10" xfId="0" applyNumberFormat="1" applyFont="1" applyBorder="1" applyAlignment="1" applyProtection="1">
      <alignment horizontal="center" vertical="center" wrapText="1"/>
    </xf>
    <xf numFmtId="0" fontId="0" fillId="0" borderId="36" xfId="0" applyFont="1" applyBorder="1" applyAlignment="1" applyProtection="1">
      <alignment horizontal="justify" vertical="center"/>
      <protection locked="0"/>
    </xf>
    <xf numFmtId="0" fontId="36" fillId="0" borderId="36" xfId="0" applyFont="1" applyFill="1" applyBorder="1" applyAlignment="1" applyProtection="1">
      <alignment horizontal="justify" vertical="center" wrapText="1"/>
      <protection locked="0"/>
    </xf>
    <xf numFmtId="0" fontId="0" fillId="0" borderId="36" xfId="0" applyBorder="1" applyAlignment="1" applyProtection="1">
      <alignment horizontal="justify" vertical="center"/>
      <protection locked="0"/>
    </xf>
    <xf numFmtId="0" fontId="36" fillId="0" borderId="36" xfId="0" applyFont="1" applyBorder="1" applyAlignment="1" applyProtection="1">
      <alignment horizontal="justify" vertical="center" wrapText="1"/>
      <protection locked="0"/>
    </xf>
    <xf numFmtId="0" fontId="0" fillId="0" borderId="36" xfId="0" applyBorder="1" applyAlignment="1" applyProtection="1">
      <alignment horizontal="center" vertical="center"/>
    </xf>
    <xf numFmtId="0" fontId="7" fillId="3" borderId="10" xfId="0" applyFont="1" applyFill="1" applyBorder="1" applyAlignment="1" applyProtection="1">
      <alignment horizontal="justify" vertical="center" wrapText="1"/>
    </xf>
    <xf numFmtId="0" fontId="0" fillId="0" borderId="1" xfId="0" applyBorder="1" applyAlignment="1" applyProtection="1">
      <protection locked="0"/>
    </xf>
    <xf numFmtId="14" fontId="38" fillId="0" borderId="1" xfId="0" applyNumberFormat="1" applyFont="1" applyBorder="1" applyAlignment="1" applyProtection="1">
      <alignment horizontal="center" vertical="top" wrapText="1"/>
      <protection locked="0"/>
    </xf>
    <xf numFmtId="0" fontId="38" fillId="0" borderId="1" xfId="0" applyFont="1" applyBorder="1" applyAlignment="1" applyProtection="1">
      <alignment horizontal="center" vertical="top" wrapText="1"/>
      <protection locked="0"/>
    </xf>
    <xf numFmtId="0" fontId="0" fillId="0" borderId="1" xfId="0" applyBorder="1" applyAlignment="1" applyProtection="1">
      <alignment vertical="top"/>
      <protection locked="0"/>
    </xf>
    <xf numFmtId="0" fontId="1" fillId="2" borderId="7" xfId="0" applyFont="1" applyFill="1" applyBorder="1" applyAlignment="1" applyProtection="1">
      <alignment horizontal="center" wrapText="1"/>
    </xf>
    <xf numFmtId="0" fontId="1" fillId="2" borderId="11" xfId="0" applyFont="1" applyFill="1" applyBorder="1" applyAlignment="1" applyProtection="1">
      <alignment horizontal="center" wrapText="1"/>
    </xf>
    <xf numFmtId="0" fontId="1" fillId="2" borderId="8" xfId="0" applyFont="1" applyFill="1" applyBorder="1" applyAlignment="1" applyProtection="1">
      <alignment horizontal="center" wrapText="1"/>
    </xf>
    <xf numFmtId="0" fontId="3" fillId="0" borderId="1" xfId="0" applyFont="1" applyBorder="1" applyAlignment="1" applyProtection="1">
      <alignment horizontal="center" vertical="center"/>
    </xf>
    <xf numFmtId="0" fontId="3" fillId="0" borderId="1" xfId="0" applyFont="1" applyBorder="1" applyAlignment="1" applyProtection="1">
      <alignment horizontal="center" vertical="top" wrapText="1"/>
    </xf>
    <xf numFmtId="0" fontId="0" fillId="0" borderId="1" xfId="0" applyFont="1" applyBorder="1" applyAlignment="1" applyProtection="1"/>
    <xf numFmtId="1" fontId="35" fillId="0" borderId="36" xfId="0" applyNumberFormat="1" applyFont="1" applyBorder="1" applyAlignment="1" applyProtection="1">
      <alignment horizontal="center" vertical="center"/>
    </xf>
    <xf numFmtId="1" fontId="36" fillId="0" borderId="35" xfId="0" applyNumberFormat="1" applyFont="1" applyBorder="1" applyAlignment="1" applyProtection="1">
      <alignment horizontal="center" vertical="center" wrapText="1"/>
    </xf>
    <xf numFmtId="0" fontId="0" fillId="0" borderId="36" xfId="0" applyBorder="1" applyAlignment="1" applyProtection="1">
      <alignment horizontal="justify" vertical="center" wrapText="1"/>
      <protection locked="0"/>
    </xf>
    <xf numFmtId="0" fontId="0" fillId="0" borderId="36" xfId="0" applyFont="1" applyBorder="1" applyAlignment="1" applyProtection="1">
      <alignment horizontal="justify" vertical="center" wrapText="1"/>
      <protection locked="0"/>
    </xf>
    <xf numFmtId="0" fontId="35" fillId="0" borderId="36" xfId="0" applyFont="1" applyBorder="1" applyAlignment="1" applyProtection="1">
      <alignment horizontal="justify" vertical="center"/>
      <protection locked="0"/>
    </xf>
    <xf numFmtId="0" fontId="0" fillId="0" borderId="36" xfId="0" applyBorder="1" applyAlignment="1" applyProtection="1">
      <alignment horizontal="center" vertical="center" wrapText="1"/>
    </xf>
    <xf numFmtId="0" fontId="2" fillId="0" borderId="3" xfId="0" applyFont="1" applyBorder="1" applyAlignment="1" applyProtection="1">
      <alignment horizontal="center" vertical="top"/>
    </xf>
    <xf numFmtId="0" fontId="2" fillId="0" borderId="53" xfId="0" applyFont="1" applyBorder="1" applyAlignment="1" applyProtection="1">
      <alignment horizontal="center" vertical="top"/>
    </xf>
    <xf numFmtId="0" fontId="2" fillId="0" borderId="17" xfId="0" applyFont="1" applyBorder="1" applyAlignment="1" applyProtection="1">
      <alignment horizontal="center" vertical="top"/>
    </xf>
    <xf numFmtId="0" fontId="2" fillId="0" borderId="1" xfId="0" applyFont="1" applyBorder="1" applyAlignment="1" applyProtection="1">
      <alignment horizontal="center" vertical="top"/>
    </xf>
    <xf numFmtId="14" fontId="1" fillId="0" borderId="1" xfId="0" applyNumberFormat="1" applyFont="1" applyBorder="1" applyAlignment="1" applyProtection="1">
      <alignment horizontal="center"/>
      <protection locked="0"/>
    </xf>
    <xf numFmtId="0" fontId="1" fillId="0" borderId="1" xfId="0" applyFont="1" applyBorder="1" applyAlignment="1" applyProtection="1">
      <alignment horizontal="center"/>
      <protection locked="0"/>
    </xf>
    <xf numFmtId="0" fontId="7" fillId="0" borderId="40" xfId="0" applyFont="1" applyBorder="1" applyAlignment="1" applyProtection="1">
      <alignment horizontal="center" vertical="center"/>
      <protection locked="0"/>
    </xf>
    <xf numFmtId="0" fontId="7" fillId="3" borderId="36" xfId="0" applyFont="1" applyFill="1" applyBorder="1" applyAlignment="1" applyProtection="1">
      <alignment horizontal="justify" vertical="center" wrapText="1"/>
    </xf>
    <xf numFmtId="0" fontId="7" fillId="3" borderId="36" xfId="0" applyFont="1" applyFill="1" applyBorder="1" applyAlignment="1" applyProtection="1">
      <alignment horizontal="center" vertical="center" wrapText="1"/>
    </xf>
    <xf numFmtId="0" fontId="7" fillId="3" borderId="51" xfId="0" applyFont="1" applyFill="1" applyBorder="1" applyAlignment="1" applyProtection="1">
      <alignment horizontal="left" vertical="center"/>
    </xf>
    <xf numFmtId="0" fontId="42" fillId="2" borderId="10" xfId="0" applyFont="1" applyFill="1" applyBorder="1" applyAlignment="1" applyProtection="1">
      <alignment horizontal="center" vertical="center" wrapText="1"/>
    </xf>
    <xf numFmtId="0" fontId="43" fillId="2" borderId="10" xfId="0" applyFont="1" applyFill="1" applyBorder="1" applyAlignment="1" applyProtection="1">
      <alignment vertical="center"/>
    </xf>
    <xf numFmtId="0" fontId="33" fillId="3" borderId="1" xfId="0" applyFont="1" applyFill="1" applyBorder="1" applyAlignment="1" applyProtection="1">
      <alignment horizontal="center" vertical="top" wrapText="1"/>
    </xf>
    <xf numFmtId="0" fontId="33" fillId="3" borderId="1" xfId="0" applyFont="1" applyFill="1" applyBorder="1" applyAlignment="1" applyProtection="1">
      <alignment vertical="top"/>
    </xf>
    <xf numFmtId="0" fontId="33" fillId="3" borderId="1" xfId="0" applyFont="1" applyFill="1" applyBorder="1" applyAlignment="1" applyProtection="1">
      <alignment horizontal="center" vertical="center" wrapText="1"/>
    </xf>
    <xf numFmtId="0" fontId="33" fillId="3" borderId="1" xfId="0" applyFont="1" applyFill="1" applyBorder="1" applyAlignment="1" applyProtection="1"/>
    <xf numFmtId="0" fontId="33" fillId="3" borderId="1" xfId="0" applyFont="1" applyFill="1" applyBorder="1" applyAlignment="1" applyProtection="1">
      <alignment horizontal="center" vertical="center"/>
    </xf>
    <xf numFmtId="0" fontId="26" fillId="2" borderId="36" xfId="0" applyFont="1" applyFill="1" applyBorder="1" applyAlignment="1" applyProtection="1">
      <alignment horizontal="center" vertical="center" wrapText="1"/>
    </xf>
    <xf numFmtId="0" fontId="36" fillId="0" borderId="36" xfId="0" applyFont="1" applyFill="1" applyBorder="1" applyAlignment="1" applyProtection="1">
      <alignment horizontal="center" vertical="center" textRotation="90" wrapText="1"/>
      <protection locked="0"/>
    </xf>
    <xf numFmtId="0" fontId="36" fillId="0" borderId="36" xfId="0" applyFont="1" applyBorder="1" applyAlignment="1" applyProtection="1">
      <alignment horizontal="center" vertical="center" wrapText="1"/>
    </xf>
    <xf numFmtId="0" fontId="38" fillId="0" borderId="1" xfId="0" applyFont="1" applyBorder="1" applyAlignment="1" applyProtection="1">
      <alignment horizontal="center" vertical="center" wrapText="1"/>
      <protection locked="0"/>
    </xf>
    <xf numFmtId="0" fontId="0" fillId="0" borderId="1" xfId="0" applyBorder="1" applyAlignment="1" applyProtection="1">
      <alignment vertical="center"/>
      <protection locked="0"/>
    </xf>
    <xf numFmtId="14" fontId="0" fillId="0" borderId="1" xfId="0" applyNumberFormat="1" applyBorder="1" applyAlignment="1" applyProtection="1">
      <alignment horizontal="center" vertical="center"/>
      <protection locked="0"/>
    </xf>
    <xf numFmtId="0" fontId="42" fillId="2" borderId="1" xfId="0" applyFont="1" applyFill="1" applyBorder="1" applyAlignment="1" applyProtection="1">
      <alignment horizontal="center" vertical="center" wrapText="1"/>
    </xf>
    <xf numFmtId="0" fontId="43" fillId="2" borderId="1" xfId="0" applyFont="1" applyFill="1" applyBorder="1" applyAlignment="1" applyProtection="1">
      <alignment vertical="center"/>
    </xf>
    <xf numFmtId="0" fontId="33" fillId="3" borderId="1" xfId="0" applyFont="1" applyFill="1" applyBorder="1" applyAlignment="1" applyProtection="1">
      <alignment vertical="center"/>
    </xf>
  </cellXfs>
  <cellStyles count="5">
    <cellStyle name="Hipervínculo" xfId="1" builtinId="8" hidden="1"/>
    <cellStyle name="Hipervínculo" xfId="3" builtinId="8" hidden="1"/>
    <cellStyle name="Hipervínculo visitado" xfId="2" builtinId="9" hidden="1"/>
    <cellStyle name="Hipervínculo visitado" xfId="4" builtinId="9" hidden="1"/>
    <cellStyle name="Normal" xfId="0" builtinId="0"/>
  </cellStyles>
  <dxfs count="184">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066FF"/>
      <color rgb="FF0E15A2"/>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31752</xdr:rowOff>
    </xdr:from>
    <xdr:to>
      <xdr:col>32</xdr:col>
      <xdr:colOff>51955</xdr:colOff>
      <xdr:row>5</xdr:row>
      <xdr:rowOff>130736</xdr:rowOff>
    </xdr:to>
    <xdr:grpSp>
      <xdr:nvGrpSpPr>
        <xdr:cNvPr id="2" name="Group 4">
          <a:extLst>
            <a:ext uri="{FF2B5EF4-FFF2-40B4-BE49-F238E27FC236}">
              <a16:creationId xmlns:a16="http://schemas.microsoft.com/office/drawing/2014/main" id="{00000000-0008-0000-0300-000002000000}"/>
            </a:ext>
          </a:extLst>
        </xdr:cNvPr>
        <xdr:cNvGrpSpPr>
          <a:grpSpLocks/>
        </xdr:cNvGrpSpPr>
      </xdr:nvGrpSpPr>
      <xdr:grpSpPr bwMode="auto">
        <a:xfrm>
          <a:off x="0" y="31752"/>
          <a:ext cx="33909000" cy="964893"/>
          <a:chOff x="-8" y="0"/>
          <a:chExt cx="1382" cy="136"/>
        </a:xfrm>
      </xdr:grpSpPr>
      <xdr:sp macro="" textlink="">
        <xdr:nvSpPr>
          <xdr:cNvPr id="3" name="1 CuadroTexto">
            <a:extLst>
              <a:ext uri="{FF2B5EF4-FFF2-40B4-BE49-F238E27FC236}">
                <a16:creationId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2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2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200" b="1" i="0" strike="noStrike">
                <a:solidFill>
                  <a:srgbClr val="000000"/>
                </a:solidFill>
                <a:latin typeface="Times New Roman"/>
                <a:cs typeface="Times New Roman"/>
              </a:rPr>
              <a:t>GESTIÓN</a:t>
            </a:r>
            <a:r>
              <a:rPr lang="es-ES" sz="1200" b="1" i="0" strike="noStrike" baseline="0">
                <a:solidFill>
                  <a:srgbClr val="000000"/>
                </a:solidFill>
                <a:latin typeface="Times New Roman"/>
                <a:cs typeface="Times New Roman"/>
              </a:rPr>
              <a:t> DE MEJORAMIENTO</a:t>
            </a:r>
            <a:endParaRPr lang="es-ES" sz="12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2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2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200" b="1" i="0" strike="noStrike">
                <a:solidFill>
                  <a:srgbClr val="000000"/>
                </a:solidFill>
                <a:latin typeface="Times New Roman"/>
                <a:cs typeface="Times New Roman"/>
              </a:rPr>
              <a:t>E-MEJ-FT-008</a:t>
            </a:r>
          </a:p>
        </xdr:txBody>
      </xdr:sp>
      <xdr:sp macro="" textlink="">
        <xdr:nvSpPr>
          <xdr:cNvPr id="13" name="17 CuadroTexto">
            <a:extLst>
              <a:ext uri="{FF2B5EF4-FFF2-40B4-BE49-F238E27FC236}">
                <a16:creationId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02</a:t>
            </a:r>
          </a:p>
        </xdr:txBody>
      </xdr:sp>
      <xdr:sp macro="" textlink="">
        <xdr:nvSpPr>
          <xdr:cNvPr id="14" name="18 CuadroTexto">
            <a:extLst>
              <a:ext uri="{FF2B5EF4-FFF2-40B4-BE49-F238E27FC236}">
                <a16:creationId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2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200" b="1" i="0" strike="noStrike">
                <a:solidFill>
                  <a:srgbClr val="000000"/>
                </a:solidFill>
                <a:latin typeface="Times New Roman"/>
                <a:cs typeface="Times New Roman"/>
              </a:rPr>
              <a:t>10/10/2017</a:t>
            </a:r>
          </a:p>
        </xdr:txBody>
      </xdr:sp>
    </xdr:grpSp>
    <xdr:clientData/>
  </xdr:twoCellAnchor>
  <xdr:twoCellAnchor editAs="oneCell">
    <xdr:from>
      <xdr:col>0</xdr:col>
      <xdr:colOff>1226485</xdr:colOff>
      <xdr:row>0</xdr:row>
      <xdr:rowOff>79375</xdr:rowOff>
    </xdr:from>
    <xdr:to>
      <xdr:col>0</xdr:col>
      <xdr:colOff>2337850</xdr:colOff>
      <xdr:row>5</xdr:row>
      <xdr:rowOff>122903</xdr:rowOff>
    </xdr:to>
    <xdr:pic>
      <xdr:nvPicPr>
        <xdr:cNvPr id="16" name="Imagen 16">
          <a:extLst>
            <a:ext uri="{FF2B5EF4-FFF2-40B4-BE49-F238E27FC236}">
              <a16:creationId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5" y="79375"/>
          <a:ext cx="1108676" cy="965302"/>
        </a:xfrm>
        <a:prstGeom prst="rect">
          <a:avLst/>
        </a:prstGeom>
      </xdr:spPr>
    </xdr:pic>
    <xdr:clientData/>
  </xdr:twoCellAnchor>
  <xdr:twoCellAnchor>
    <xdr:from>
      <xdr:col>10</xdr:col>
      <xdr:colOff>1397000</xdr:colOff>
      <xdr:row>236</xdr:row>
      <xdr:rowOff>0</xdr:rowOff>
    </xdr:from>
    <xdr:to>
      <xdr:col>10</xdr:col>
      <xdr:colOff>2968625</xdr:colOff>
      <xdr:row>236</xdr:row>
      <xdr:rowOff>0</xdr:rowOff>
    </xdr:to>
    <xdr:cxnSp macro="">
      <xdr:nvCxnSpPr>
        <xdr:cNvPr id="19" name="Conector recto 46">
          <a:extLst>
            <a:ext uri="{FF2B5EF4-FFF2-40B4-BE49-F238E27FC236}">
              <a16:creationId xmlns:a16="http://schemas.microsoft.com/office/drawing/2014/main" id="{F16388EB-50B8-475A-97C7-9A578547A4CC}"/>
            </a:ext>
          </a:extLst>
        </xdr:cNvPr>
        <xdr:cNvCxnSpPr/>
      </xdr:nvCxnSpPr>
      <xdr:spPr>
        <a:xfrm>
          <a:off x="10388600" y="123063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1428750</xdr:colOff>
      <xdr:row>237</xdr:row>
      <xdr:rowOff>1</xdr:rowOff>
    </xdr:from>
    <xdr:to>
      <xdr:col>11</xdr:col>
      <xdr:colOff>0</xdr:colOff>
      <xdr:row>237</xdr:row>
      <xdr:rowOff>15875</xdr:rowOff>
    </xdr:to>
    <xdr:cxnSp macro="">
      <xdr:nvCxnSpPr>
        <xdr:cNvPr id="20" name="Conector recto 54">
          <a:extLst>
            <a:ext uri="{FF2B5EF4-FFF2-40B4-BE49-F238E27FC236}">
              <a16:creationId xmlns:a16="http://schemas.microsoft.com/office/drawing/2014/main" id="{B7378721-00B1-4FD0-99E2-E2D3C7E00CB7}"/>
            </a:ext>
          </a:extLst>
        </xdr:cNvPr>
        <xdr:cNvCxnSpPr/>
      </xdr:nvCxnSpPr>
      <xdr:spPr>
        <a:xfrm flipV="1">
          <a:off x="10391775" y="125920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238"/>
  <sheetViews>
    <sheetView tabSelected="1" topLeftCell="A219" zoomScale="55" zoomScaleNormal="55" zoomScaleSheetLayoutView="55" workbookViewId="0">
      <selection activeCell="Y160" sqref="Y160:Y166"/>
    </sheetView>
  </sheetViews>
  <sheetFormatPr baseColWidth="10" defaultColWidth="10.85546875" defaultRowHeight="15"/>
  <cols>
    <col min="1" max="1" width="37.140625" style="8" customWidth="1"/>
    <col min="2" max="2" width="31" style="8" customWidth="1"/>
    <col min="3" max="3" width="45.28515625" style="8" customWidth="1"/>
    <col min="4" max="4" width="23.5703125" style="8" customWidth="1"/>
    <col min="5" max="5" width="34.140625" style="8" customWidth="1"/>
    <col min="6" max="6" width="20.42578125" style="8" customWidth="1"/>
    <col min="7" max="7" width="2" style="8" hidden="1" customWidth="1"/>
    <col min="8" max="8" width="18.28515625" style="8" customWidth="1"/>
    <col min="9" max="9" width="11.42578125" style="8" hidden="1" customWidth="1"/>
    <col min="10" max="10" width="10.42578125" style="8" hidden="1" customWidth="1"/>
    <col min="11" max="11" width="17.140625" style="8" customWidth="1"/>
    <col min="12" max="12" width="61" style="8" customWidth="1"/>
    <col min="13" max="13" width="47.85546875" style="8" customWidth="1"/>
    <col min="14" max="14" width="9.42578125" style="8" customWidth="1"/>
    <col min="15" max="20" width="11.42578125" style="8" hidden="1" customWidth="1"/>
    <col min="21" max="21" width="2.42578125" style="8" hidden="1" customWidth="1"/>
    <col min="22" max="22" width="10.42578125" style="8" customWidth="1"/>
    <col min="23" max="23" width="16.85546875" style="8" customWidth="1"/>
    <col min="24" max="24" width="11.42578125" style="8" hidden="1" customWidth="1"/>
    <col min="25" max="25" width="16.7109375" style="8" customWidth="1"/>
    <col min="26" max="26" width="11.42578125" style="8" hidden="1" customWidth="1"/>
    <col min="27" max="27" width="0.42578125" style="8" hidden="1" customWidth="1"/>
    <col min="28" max="28" width="16.42578125" style="8" customWidth="1"/>
    <col min="29" max="29" width="26.42578125" style="8" customWidth="1"/>
    <col min="30" max="30" width="15.28515625" style="8" customWidth="1"/>
    <col min="31" max="31" width="29.42578125" style="8" customWidth="1"/>
    <col min="32" max="32" width="31.42578125" style="8" customWidth="1"/>
    <col min="33" max="33" width="17.7109375" style="8" bestFit="1" customWidth="1"/>
    <col min="34" max="34" width="24.85546875" style="8" customWidth="1"/>
    <col min="35" max="35" width="19.140625" style="8" customWidth="1"/>
    <col min="36" max="36" width="24.28515625" style="8" customWidth="1"/>
    <col min="37" max="16378" width="0" style="8" hidden="1" customWidth="1"/>
    <col min="16379" max="16379" width="11.140625" style="8" hidden="1" customWidth="1"/>
    <col min="16380" max="16384" width="10.85546875" style="8"/>
  </cols>
  <sheetData>
    <row r="1" spans="1:36 16376:16379" s="7" customFormat="1" ht="14.25" customHeight="1">
      <c r="A1" s="5"/>
      <c r="B1" s="79"/>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XEV1" s="1" t="s">
        <v>1</v>
      </c>
      <c r="XEW1" s="2" t="s">
        <v>2</v>
      </c>
      <c r="XEX1" s="6"/>
    </row>
    <row r="2" spans="1:36 16376:16379" s="7" customFormat="1" ht="14.25" customHeight="1">
      <c r="A2" s="5"/>
      <c r="B2" s="79"/>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XEV2" s="7" t="s">
        <v>17</v>
      </c>
      <c r="XEW2" s="7">
        <v>5</v>
      </c>
      <c r="XEX2" s="3"/>
    </row>
    <row r="3" spans="1:36 16376:16379" s="7" customFormat="1" ht="14.25" customHeight="1">
      <c r="A3" s="5"/>
      <c r="B3" s="79"/>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XEV3" s="7" t="s">
        <v>16</v>
      </c>
      <c r="XEW3" s="7">
        <v>4</v>
      </c>
      <c r="XEX3" s="3"/>
    </row>
    <row r="4" spans="1:36 16376:16379" s="7" customFormat="1" ht="14.25" customHeight="1">
      <c r="A4" s="5"/>
      <c r="B4" s="79"/>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XEV4" s="7" t="s">
        <v>15</v>
      </c>
      <c r="XEW4" s="7">
        <v>3</v>
      </c>
      <c r="XEX4" s="3"/>
    </row>
    <row r="5" spans="1:36 16376:16379" s="7" customFormat="1" ht="14.25" customHeight="1">
      <c r="A5" s="5"/>
      <c r="B5" s="79"/>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XEV5" s="7" t="s">
        <v>14</v>
      </c>
      <c r="XEW5" s="7">
        <v>2</v>
      </c>
      <c r="XEX5" s="3"/>
    </row>
    <row r="6" spans="1:36 16376:16379" s="7" customFormat="1" ht="14.25" customHeight="1">
      <c r="A6" s="5"/>
      <c r="B6" s="79"/>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XEV6" s="7" t="s">
        <v>13</v>
      </c>
      <c r="XEW6" s="7">
        <v>1</v>
      </c>
      <c r="XEX6" s="3"/>
    </row>
    <row r="7" spans="1:36 16376:16379" s="7" customFormat="1" ht="47.25" customHeight="1">
      <c r="A7" s="620" t="s">
        <v>71</v>
      </c>
      <c r="B7" s="620"/>
      <c r="C7" s="620"/>
      <c r="D7" s="620"/>
      <c r="E7" s="620"/>
      <c r="F7" s="620"/>
      <c r="G7" s="620"/>
      <c r="H7" s="620"/>
      <c r="I7" s="620"/>
      <c r="J7" s="620"/>
      <c r="K7" s="620"/>
      <c r="L7" s="620"/>
      <c r="M7" s="620"/>
      <c r="N7" s="620"/>
      <c r="O7" s="620"/>
      <c r="P7" s="620"/>
      <c r="Q7" s="620"/>
      <c r="R7" s="620"/>
      <c r="S7" s="620"/>
      <c r="T7" s="620"/>
      <c r="U7" s="620"/>
      <c r="V7" s="620"/>
      <c r="W7" s="620"/>
      <c r="X7" s="620"/>
      <c r="Y7" s="620"/>
      <c r="Z7" s="620"/>
      <c r="AA7" s="620"/>
      <c r="AB7" s="620"/>
      <c r="AC7" s="620"/>
      <c r="AD7" s="620"/>
      <c r="AE7" s="620"/>
      <c r="AF7" s="620"/>
      <c r="AG7" s="620"/>
      <c r="AH7" s="620"/>
      <c r="AI7" s="620"/>
      <c r="AJ7" s="620"/>
      <c r="XEX7" s="3"/>
    </row>
    <row r="8" spans="1:36 16376:16379" ht="33" customHeight="1">
      <c r="A8" s="650" t="s">
        <v>52</v>
      </c>
      <c r="B8" s="650"/>
      <c r="C8" s="651">
        <v>43131</v>
      </c>
      <c r="D8" s="652"/>
      <c r="E8" s="652"/>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653"/>
      <c r="XEV8" s="627" t="s">
        <v>0</v>
      </c>
      <c r="XEW8" s="628"/>
    </row>
    <row r="9" spans="1:36 16376:16379">
      <c r="A9" s="629" t="s">
        <v>44</v>
      </c>
      <c r="B9" s="629"/>
      <c r="C9" s="629"/>
      <c r="D9" s="629"/>
      <c r="E9" s="629"/>
      <c r="F9" s="629" t="s">
        <v>21</v>
      </c>
      <c r="G9" s="629"/>
      <c r="H9" s="629"/>
      <c r="I9" s="629"/>
      <c r="J9" s="629"/>
      <c r="K9" s="629"/>
      <c r="L9" s="629"/>
      <c r="M9" s="629"/>
      <c r="N9" s="629"/>
      <c r="O9" s="629"/>
      <c r="P9" s="629"/>
      <c r="Q9" s="629"/>
      <c r="R9" s="629"/>
      <c r="S9" s="629"/>
      <c r="T9" s="629"/>
      <c r="U9" s="629"/>
      <c r="V9" s="629"/>
      <c r="W9" s="629"/>
      <c r="X9" s="629"/>
      <c r="Y9" s="629"/>
      <c r="Z9" s="629"/>
      <c r="AA9" s="629"/>
      <c r="AB9" s="629"/>
      <c r="AC9" s="629"/>
      <c r="AD9" s="629"/>
      <c r="AE9" s="629"/>
      <c r="AF9" s="629"/>
      <c r="AG9" s="630" t="s">
        <v>27</v>
      </c>
      <c r="AH9" s="632" t="s">
        <v>31</v>
      </c>
      <c r="AI9" s="633"/>
      <c r="AJ9" s="634"/>
      <c r="XEV9" s="627" t="s">
        <v>2</v>
      </c>
      <c r="XEW9" s="628"/>
    </row>
    <row r="10" spans="1:36 16376:16379" s="10" customFormat="1" ht="14.25">
      <c r="A10" s="641" t="s">
        <v>48</v>
      </c>
      <c r="B10" s="642" t="s">
        <v>49</v>
      </c>
      <c r="C10" s="641" t="s">
        <v>32</v>
      </c>
      <c r="D10" s="641" t="s">
        <v>33</v>
      </c>
      <c r="E10" s="646" t="s">
        <v>34</v>
      </c>
      <c r="F10" s="629" t="s">
        <v>22</v>
      </c>
      <c r="G10" s="629"/>
      <c r="H10" s="629"/>
      <c r="I10" s="629"/>
      <c r="J10" s="629"/>
      <c r="K10" s="629"/>
      <c r="L10" s="648" t="s">
        <v>25</v>
      </c>
      <c r="M10" s="629" t="s">
        <v>24</v>
      </c>
      <c r="N10" s="629"/>
      <c r="O10" s="629"/>
      <c r="P10" s="629"/>
      <c r="Q10" s="629"/>
      <c r="R10" s="629"/>
      <c r="S10" s="629"/>
      <c r="T10" s="629"/>
      <c r="U10" s="629"/>
      <c r="V10" s="629"/>
      <c r="W10" s="629"/>
      <c r="X10" s="629"/>
      <c r="Y10" s="629"/>
      <c r="Z10" s="629"/>
      <c r="AA10" s="629"/>
      <c r="AB10" s="629"/>
      <c r="AC10" s="629"/>
      <c r="AD10" s="629"/>
      <c r="AE10" s="629"/>
      <c r="AF10" s="629"/>
      <c r="AG10" s="631"/>
      <c r="AH10" s="635"/>
      <c r="AI10" s="636"/>
      <c r="AJ10" s="637"/>
      <c r="XEV10" s="9" t="s">
        <v>18</v>
      </c>
      <c r="XEW10" s="9" t="s">
        <v>20</v>
      </c>
      <c r="XEX10" s="9" t="s">
        <v>19</v>
      </c>
    </row>
    <row r="11" spans="1:36 16376:16379" s="10" customFormat="1" ht="15" customHeight="1">
      <c r="A11" s="641"/>
      <c r="B11" s="643"/>
      <c r="C11" s="641"/>
      <c r="D11" s="641"/>
      <c r="E11" s="646"/>
      <c r="F11" s="654" t="s">
        <v>35</v>
      </c>
      <c r="G11" s="654"/>
      <c r="H11" s="654"/>
      <c r="I11" s="654"/>
      <c r="J11" s="654"/>
      <c r="K11" s="654"/>
      <c r="L11" s="649"/>
      <c r="M11" s="655" t="s">
        <v>45</v>
      </c>
      <c r="N11" s="657" t="s">
        <v>23</v>
      </c>
      <c r="O11" s="11"/>
      <c r="P11" s="11"/>
      <c r="Q11" s="11"/>
      <c r="R11" s="11"/>
      <c r="S11" s="11"/>
      <c r="T11" s="11"/>
      <c r="U11" s="11"/>
      <c r="V11" s="658" t="s">
        <v>37</v>
      </c>
      <c r="W11" s="660" t="s">
        <v>36</v>
      </c>
      <c r="X11" s="661"/>
      <c r="Y11" s="661"/>
      <c r="Z11" s="661"/>
      <c r="AA11" s="661"/>
      <c r="AB11" s="662"/>
      <c r="AC11" s="644" t="s">
        <v>50</v>
      </c>
      <c r="AD11" s="663" t="s">
        <v>41</v>
      </c>
      <c r="AE11" s="663"/>
      <c r="AF11" s="663"/>
      <c r="AG11" s="631"/>
      <c r="AH11" s="638"/>
      <c r="AI11" s="639"/>
      <c r="AJ11" s="640"/>
      <c r="XEV11" s="10">
        <v>5</v>
      </c>
      <c r="XEW11" s="10">
        <v>10</v>
      </c>
      <c r="XEX11" s="10">
        <v>20</v>
      </c>
    </row>
    <row r="12" spans="1:36 16376:16379" s="10" customFormat="1" ht="32.25" customHeight="1" thickBot="1">
      <c r="A12" s="642"/>
      <c r="B12" s="643"/>
      <c r="C12" s="642"/>
      <c r="D12" s="642"/>
      <c r="E12" s="647"/>
      <c r="F12" s="4" t="s">
        <v>8</v>
      </c>
      <c r="G12" s="12"/>
      <c r="H12" s="4" t="s">
        <v>9</v>
      </c>
      <c r="I12" s="13"/>
      <c r="J12" s="13"/>
      <c r="K12" s="33" t="s">
        <v>10</v>
      </c>
      <c r="L12" s="649"/>
      <c r="M12" s="656"/>
      <c r="N12" s="647"/>
      <c r="O12" s="34"/>
      <c r="P12" s="34"/>
      <c r="Q12" s="34"/>
      <c r="R12" s="34"/>
      <c r="S12" s="34"/>
      <c r="T12" s="34"/>
      <c r="U12" s="34"/>
      <c r="V12" s="659"/>
      <c r="W12" s="35" t="s">
        <v>8</v>
      </c>
      <c r="X12" s="36"/>
      <c r="Y12" s="37" t="s">
        <v>9</v>
      </c>
      <c r="Z12" s="38"/>
      <c r="AA12" s="34"/>
      <c r="AB12" s="39" t="s">
        <v>10</v>
      </c>
      <c r="AC12" s="645"/>
      <c r="AD12" s="27" t="s">
        <v>38</v>
      </c>
      <c r="AE12" s="28" t="s">
        <v>39</v>
      </c>
      <c r="AF12" s="28" t="s">
        <v>40</v>
      </c>
      <c r="AG12" s="631"/>
      <c r="AH12" s="40" t="s">
        <v>39</v>
      </c>
      <c r="AI12" s="41" t="s">
        <v>42</v>
      </c>
      <c r="AJ12" s="40" t="s">
        <v>43</v>
      </c>
      <c r="XEV12" s="10" t="s">
        <v>11</v>
      </c>
      <c r="XEW12" s="10" t="s">
        <v>12</v>
      </c>
      <c r="XEX12" s="10" t="s">
        <v>9</v>
      </c>
      <c r="XEY12" s="10" t="s">
        <v>8</v>
      </c>
    </row>
    <row r="13" spans="1:36 16376:16379" s="23" customFormat="1" ht="64.5" customHeight="1">
      <c r="A13" s="436" t="s">
        <v>166</v>
      </c>
      <c r="B13" s="753" t="s">
        <v>83</v>
      </c>
      <c r="C13" s="751" t="s">
        <v>57</v>
      </c>
      <c r="D13" s="751" t="s">
        <v>54</v>
      </c>
      <c r="E13" s="708" t="s">
        <v>56</v>
      </c>
      <c r="F13" s="764" t="s">
        <v>14</v>
      </c>
      <c r="G13" s="766" t="str">
        <f>IF(F13="(1) RARA VEZ","1", IF(F13="(2) IMPROBABLE","2",IF(F13="(3) POSIBLE","3",IF(F13="(4) PROBABLE","4",IF(F13="(5) CASI SEGURO","5","")))))</f>
        <v>2</v>
      </c>
      <c r="H13" s="764" t="s">
        <v>18</v>
      </c>
      <c r="I13" s="778" t="str">
        <f>IF(H13="(5) MODERADO","5", IF(H13="(10) MAYOR","10",IF(H13="(20) CATASTROFICO","20","")))</f>
        <v>5</v>
      </c>
      <c r="J13" s="610">
        <f>G13*I13</f>
        <v>10</v>
      </c>
      <c r="K13" s="612">
        <f>+J13</f>
        <v>10</v>
      </c>
      <c r="L13" s="614" t="s">
        <v>64</v>
      </c>
      <c r="M13" s="42" t="s">
        <v>6</v>
      </c>
      <c r="N13" s="43" t="s">
        <v>11</v>
      </c>
      <c r="O13" s="77">
        <f>IF(N13="SÍ",15,"0")</f>
        <v>15</v>
      </c>
      <c r="P13" s="617">
        <f>SUM(O13:O19)</f>
        <v>40</v>
      </c>
      <c r="Q13" s="726">
        <f>IF(AND($P13&gt;=0,$P13&lt;=50),0,IF(AND($P13&gt;50,$P13&lt;=75),1,IF(AND($P13&gt;75,$P13&lt;=100),2,"")))</f>
        <v>0</v>
      </c>
      <c r="R13" s="726">
        <f>$G13-$Q13</f>
        <v>2</v>
      </c>
      <c r="S13" s="769">
        <f>IF($R13&lt;=0,1,$R13)</f>
        <v>2</v>
      </c>
      <c r="T13" s="726">
        <f>$I13-$Q13</f>
        <v>5</v>
      </c>
      <c r="U13" s="772" t="str">
        <f>IF($T13=19,10,IF($T13=18,5,IF($T13=9,5,IF($T13=8,5,I13))))</f>
        <v>5</v>
      </c>
      <c r="V13" s="775" t="s">
        <v>8</v>
      </c>
      <c r="W13" s="713" t="str">
        <f>IF(AND($V13="PROBABILIDAD",$S13=1),$XEV$6,IF(AND($V13="PROBABILIDAD",$S13=2),$XEV$5,IF(AND($V13="PROBABILIDAD",$S13=3),$XEV$4,IF(AND($V13="PROBABILIDAD",$S13=4),$XEV$3,IF(AND($V13="PROBABILIDAD",$S13=5),$XEV$2,$F13)))))</f>
        <v>(2) IMPROBABLE</v>
      </c>
      <c r="X13" s="716">
        <f>IF($V13="PROBABILIDAD",$S13,$G13)</f>
        <v>2</v>
      </c>
      <c r="Y13" s="719" t="str">
        <f>IF(AND($V13="IMPACTO",$T13=18),$XEV$10,IF(AND($V13="IMPACTO",$T13=19),$XEW$10,IF(AND($V13="IMPACTO",$T13=20),$XEX$10,IF(AND($V13="IMPACTO",$T13&lt;10),$XEV$10,$H13))))</f>
        <v>(5) MODERADO</v>
      </c>
      <c r="Z13" s="610" t="str">
        <f>IF($V13="IMPACTO",$U13,$I13)</f>
        <v>5</v>
      </c>
      <c r="AA13" s="722">
        <f>$X13*$Z13</f>
        <v>10</v>
      </c>
      <c r="AB13" s="724">
        <f>$AA13</f>
        <v>10</v>
      </c>
      <c r="AC13" s="708" t="s">
        <v>60</v>
      </c>
      <c r="AD13" s="710" t="s">
        <v>55</v>
      </c>
      <c r="AE13" s="698" t="s">
        <v>68</v>
      </c>
      <c r="AF13" s="698" t="s">
        <v>61</v>
      </c>
      <c r="AG13" s="700"/>
      <c r="AH13" s="702"/>
      <c r="AI13" s="705" t="s">
        <v>65</v>
      </c>
      <c r="AJ13" s="695" t="s">
        <v>69</v>
      </c>
    </row>
    <row r="14" spans="1:36 16376:16379" s="23" customFormat="1" ht="64.5" customHeight="1">
      <c r="A14" s="437"/>
      <c r="B14" s="754"/>
      <c r="C14" s="749"/>
      <c r="D14" s="749"/>
      <c r="E14" s="686"/>
      <c r="F14" s="756"/>
      <c r="G14" s="767"/>
      <c r="H14" s="756"/>
      <c r="I14" s="779"/>
      <c r="J14" s="611"/>
      <c r="K14" s="613"/>
      <c r="L14" s="615"/>
      <c r="M14" s="14" t="s">
        <v>7</v>
      </c>
      <c r="N14" s="22" t="s">
        <v>11</v>
      </c>
      <c r="O14" s="24">
        <f>IF(N14="SÍ",5,"0")</f>
        <v>5</v>
      </c>
      <c r="P14" s="618"/>
      <c r="Q14" s="727"/>
      <c r="R14" s="727"/>
      <c r="S14" s="770"/>
      <c r="T14" s="727"/>
      <c r="U14" s="773"/>
      <c r="V14" s="776"/>
      <c r="W14" s="714"/>
      <c r="X14" s="717"/>
      <c r="Y14" s="720"/>
      <c r="Z14" s="611"/>
      <c r="AA14" s="723"/>
      <c r="AB14" s="725"/>
      <c r="AC14" s="686"/>
      <c r="AD14" s="711"/>
      <c r="AE14" s="665"/>
      <c r="AF14" s="665"/>
      <c r="AG14" s="668"/>
      <c r="AH14" s="703"/>
      <c r="AI14" s="706"/>
      <c r="AJ14" s="696"/>
    </row>
    <row r="15" spans="1:36 16376:16379" s="23" customFormat="1" ht="64.5" customHeight="1">
      <c r="A15" s="437"/>
      <c r="B15" s="754"/>
      <c r="C15" s="749"/>
      <c r="D15" s="749"/>
      <c r="E15" s="686"/>
      <c r="F15" s="756"/>
      <c r="G15" s="767"/>
      <c r="H15" s="756"/>
      <c r="I15" s="779"/>
      <c r="J15" s="611"/>
      <c r="K15" s="518" t="str">
        <f>IF(AND(J13&gt;=5,J13&lt;=10),"BAJA",IF(AND(J13&gt;=15,J13&lt;=25),"MODERADA",IF(AND(J13&gt;=30,J13&lt;=50),"ALTA",IF(AND(J13&gt;=60,J13&lt;=100),"EXTREMA",""))))</f>
        <v>BAJA</v>
      </c>
      <c r="L15" s="615"/>
      <c r="M15" s="15" t="s">
        <v>3</v>
      </c>
      <c r="N15" s="22" t="s">
        <v>12</v>
      </c>
      <c r="O15" s="24" t="str">
        <f>IF(N15="SÍ",15,"0")</f>
        <v>0</v>
      </c>
      <c r="P15" s="618"/>
      <c r="Q15" s="727"/>
      <c r="R15" s="727"/>
      <c r="S15" s="770"/>
      <c r="T15" s="727"/>
      <c r="U15" s="773"/>
      <c r="V15" s="776"/>
      <c r="W15" s="714"/>
      <c r="X15" s="717"/>
      <c r="Y15" s="720"/>
      <c r="Z15" s="611"/>
      <c r="AA15" s="723"/>
      <c r="AB15" s="518" t="str">
        <f>IF(AND($AA13&gt;=5,$AA13&lt;=10),"BAJA",IF(AND($AA13&gt;=15,$AA13&lt;=25),"MODERADA",IF(AND($AA13&gt;=30,$AA13&lt;=50),"ALTA",IF(AND($AA13&gt;=60,$AA13&lt;=100),"EXTREMA",""))))</f>
        <v>BAJA</v>
      </c>
      <c r="AC15" s="686"/>
      <c r="AD15" s="711"/>
      <c r="AE15" s="665"/>
      <c r="AF15" s="665"/>
      <c r="AG15" s="668"/>
      <c r="AH15" s="703"/>
      <c r="AI15" s="706"/>
      <c r="AJ15" s="696"/>
    </row>
    <row r="16" spans="1:36 16376:16379" s="23" customFormat="1" ht="64.5" customHeight="1">
      <c r="A16" s="437"/>
      <c r="B16" s="754"/>
      <c r="C16" s="749"/>
      <c r="D16" s="749"/>
      <c r="E16" s="686"/>
      <c r="F16" s="756"/>
      <c r="G16" s="767"/>
      <c r="H16" s="756"/>
      <c r="I16" s="779"/>
      <c r="J16" s="611"/>
      <c r="K16" s="693"/>
      <c r="L16" s="615"/>
      <c r="M16" s="15" t="s">
        <v>4</v>
      </c>
      <c r="N16" s="22" t="s">
        <v>11</v>
      </c>
      <c r="O16" s="24">
        <f>IF(N16="SÍ",10,"0")</f>
        <v>10</v>
      </c>
      <c r="P16" s="618"/>
      <c r="Q16" s="727"/>
      <c r="R16" s="727"/>
      <c r="S16" s="770"/>
      <c r="T16" s="727"/>
      <c r="U16" s="773"/>
      <c r="V16" s="776"/>
      <c r="W16" s="714"/>
      <c r="X16" s="717"/>
      <c r="Y16" s="720"/>
      <c r="Z16" s="611"/>
      <c r="AA16" s="723"/>
      <c r="AB16" s="693"/>
      <c r="AC16" s="686"/>
      <c r="AD16" s="711"/>
      <c r="AE16" s="665"/>
      <c r="AF16" s="665"/>
      <c r="AG16" s="668"/>
      <c r="AH16" s="703"/>
      <c r="AI16" s="706"/>
      <c r="AJ16" s="696"/>
    </row>
    <row r="17" spans="1:36" s="23" customFormat="1" ht="64.5" customHeight="1">
      <c r="A17" s="437"/>
      <c r="B17" s="754"/>
      <c r="C17" s="749"/>
      <c r="D17" s="749"/>
      <c r="E17" s="686"/>
      <c r="F17" s="756"/>
      <c r="G17" s="767"/>
      <c r="H17" s="756"/>
      <c r="I17" s="779"/>
      <c r="J17" s="611"/>
      <c r="K17" s="693"/>
      <c r="L17" s="615"/>
      <c r="M17" s="14" t="s">
        <v>30</v>
      </c>
      <c r="N17" s="22" t="s">
        <v>12</v>
      </c>
      <c r="O17" s="24" t="str">
        <f>IF(N17="SÍ",15,"0")</f>
        <v>0</v>
      </c>
      <c r="P17" s="618"/>
      <c r="Q17" s="727"/>
      <c r="R17" s="727"/>
      <c r="S17" s="770"/>
      <c r="T17" s="727"/>
      <c r="U17" s="773"/>
      <c r="V17" s="776"/>
      <c r="W17" s="714"/>
      <c r="X17" s="717"/>
      <c r="Y17" s="720"/>
      <c r="Z17" s="611"/>
      <c r="AA17" s="723"/>
      <c r="AB17" s="693"/>
      <c r="AC17" s="686"/>
      <c r="AD17" s="711"/>
      <c r="AE17" s="665"/>
      <c r="AF17" s="665"/>
      <c r="AG17" s="668"/>
      <c r="AH17" s="703"/>
      <c r="AI17" s="706"/>
      <c r="AJ17" s="696"/>
    </row>
    <row r="18" spans="1:36" s="23" customFormat="1" ht="64.5" customHeight="1">
      <c r="A18" s="437"/>
      <c r="B18" s="754"/>
      <c r="C18" s="749"/>
      <c r="D18" s="749"/>
      <c r="E18" s="686"/>
      <c r="F18" s="756"/>
      <c r="G18" s="767"/>
      <c r="H18" s="756"/>
      <c r="I18" s="779"/>
      <c r="J18" s="611"/>
      <c r="K18" s="693"/>
      <c r="L18" s="615"/>
      <c r="M18" s="14" t="s">
        <v>5</v>
      </c>
      <c r="N18" s="22" t="s">
        <v>11</v>
      </c>
      <c r="O18" s="24">
        <f>IF(N18="SÍ",10,"0")</f>
        <v>10</v>
      </c>
      <c r="P18" s="618"/>
      <c r="Q18" s="727"/>
      <c r="R18" s="727"/>
      <c r="S18" s="770"/>
      <c r="T18" s="727"/>
      <c r="U18" s="773"/>
      <c r="V18" s="776"/>
      <c r="W18" s="714"/>
      <c r="X18" s="717"/>
      <c r="Y18" s="720"/>
      <c r="Z18" s="611"/>
      <c r="AA18" s="723"/>
      <c r="AB18" s="693"/>
      <c r="AC18" s="686"/>
      <c r="AD18" s="711"/>
      <c r="AE18" s="665"/>
      <c r="AF18" s="665"/>
      <c r="AG18" s="668"/>
      <c r="AH18" s="703"/>
      <c r="AI18" s="706"/>
      <c r="AJ18" s="696"/>
    </row>
    <row r="19" spans="1:36" s="23" customFormat="1" ht="42" customHeight="1">
      <c r="A19" s="437"/>
      <c r="B19" s="754"/>
      <c r="C19" s="752"/>
      <c r="D19" s="752"/>
      <c r="E19" s="709"/>
      <c r="F19" s="765"/>
      <c r="G19" s="768"/>
      <c r="H19" s="765"/>
      <c r="I19" s="779"/>
      <c r="J19" s="611"/>
      <c r="K19" s="613"/>
      <c r="L19" s="616"/>
      <c r="M19" s="16" t="s">
        <v>29</v>
      </c>
      <c r="N19" s="22" t="s">
        <v>12</v>
      </c>
      <c r="O19" s="24" t="str">
        <f>IF(N19="SÍ",30,"0")</f>
        <v>0</v>
      </c>
      <c r="P19" s="619"/>
      <c r="Q19" s="728"/>
      <c r="R19" s="728"/>
      <c r="S19" s="771"/>
      <c r="T19" s="728"/>
      <c r="U19" s="774"/>
      <c r="V19" s="777"/>
      <c r="W19" s="715"/>
      <c r="X19" s="718"/>
      <c r="Y19" s="721"/>
      <c r="Z19" s="611"/>
      <c r="AA19" s="723"/>
      <c r="AB19" s="613"/>
      <c r="AC19" s="709"/>
      <c r="AD19" s="712"/>
      <c r="AE19" s="699"/>
      <c r="AF19" s="699"/>
      <c r="AG19" s="701"/>
      <c r="AH19" s="704"/>
      <c r="AI19" s="707"/>
      <c r="AJ19" s="697"/>
    </row>
    <row r="20" spans="1:36" s="23" customFormat="1" ht="64.5" customHeight="1">
      <c r="A20" s="437"/>
      <c r="B20" s="754"/>
      <c r="C20" s="748" t="s">
        <v>58</v>
      </c>
      <c r="D20" s="748" t="s">
        <v>53</v>
      </c>
      <c r="E20" s="748" t="s">
        <v>59</v>
      </c>
      <c r="F20" s="186" t="s">
        <v>13</v>
      </c>
      <c r="G20" s="189" t="str">
        <f>IF(F20="(1) RARA VEZ","1", IF(F20="(2) IMPROBABLE","2",IF(F20="(3) POSIBLE","3",IF(F20="(4) PROBABLE","4",IF(F20="(5) CASI SEGURO","5","")))))</f>
        <v>1</v>
      </c>
      <c r="H20" s="192" t="s">
        <v>18</v>
      </c>
      <c r="I20" s="680" t="str">
        <f>IF(H20="(5) MODERADO","5", IF(H20="(10) MAYOR","10",IF(H20="(20) CATASTROFICO","20","")))</f>
        <v>5</v>
      </c>
      <c r="J20" s="152">
        <f>G20*I20</f>
        <v>5</v>
      </c>
      <c r="K20" s="683">
        <f>+J20</f>
        <v>5</v>
      </c>
      <c r="L20" s="685" t="s">
        <v>62</v>
      </c>
      <c r="M20" s="17" t="s">
        <v>6</v>
      </c>
      <c r="N20" s="25" t="s">
        <v>11</v>
      </c>
      <c r="O20" s="29">
        <f>IF(N20="SÍ",15,"0")</f>
        <v>15</v>
      </c>
      <c r="P20" s="688">
        <f>SUM(O20:O26)</f>
        <v>40</v>
      </c>
      <c r="Q20" s="691">
        <f>IF(AND($P20&gt;=0,$P20&lt;=50),0,IF(AND($P20&gt;50,$P20&lt;=75),1,IF(AND($P20&gt;75,$P20&lt;=100),2,"")))</f>
        <v>0</v>
      </c>
      <c r="R20" s="691">
        <f>$G20-$Q20</f>
        <v>1</v>
      </c>
      <c r="S20" s="762">
        <f>IF($R20&lt;=0,1,$R20)</f>
        <v>1</v>
      </c>
      <c r="T20" s="691">
        <f>$I20-$Q20</f>
        <v>5</v>
      </c>
      <c r="U20" s="672" t="str">
        <f>IF($T20=19,10,IF($T20=18,5,IF($T20=9,5,IF($T20=8,5,I20))))</f>
        <v>5</v>
      </c>
      <c r="V20" s="675" t="s">
        <v>8</v>
      </c>
      <c r="W20" s="677" t="str">
        <f>IF(AND($V20="PROBABILIDAD",$S20=1),$XEV$6,IF(AND($V20="PROBABILIDAD",$S20=2),$XEV$5,IF(AND($V20="PROBABILIDAD",$S20=3),$XEV$4,IF(AND($V20="PROBABILIDAD",$S20=4),$XEV$3,IF(AND($V20="PROBABILIDAD",$S20=5),$XEV$2,$F20)))))</f>
        <v>(1) RARA VEZ</v>
      </c>
      <c r="X20" s="735">
        <f>IF($V20="PROBABILIDAD",$S20,$G20)</f>
        <v>1</v>
      </c>
      <c r="Y20" s="738" t="str">
        <f>IF(AND($V20="IMPACTO",$T20=18),$XEV$10,IF(AND($V20="IMPACTO",$T20=19),$XEW$10,IF(AND($V20="IMPACTO",$T20=20),$XEX$10,IF(AND($V20="IMPACTO",$T20&lt;10),$XEV$10,$H20))))</f>
        <v>(5) MODERADO</v>
      </c>
      <c r="Z20" s="152" t="str">
        <f>IF($V20="IMPACTO",$U20,$I20)</f>
        <v>5</v>
      </c>
      <c r="AA20" s="741">
        <f>$X20*$Z20</f>
        <v>5</v>
      </c>
      <c r="AB20" s="743">
        <f>$AA20</f>
        <v>5</v>
      </c>
      <c r="AC20" s="670" t="s">
        <v>63</v>
      </c>
      <c r="AD20" s="745" t="s">
        <v>55</v>
      </c>
      <c r="AE20" s="664" t="s">
        <v>66</v>
      </c>
      <c r="AF20" s="664" t="s">
        <v>70</v>
      </c>
      <c r="AG20" s="667"/>
      <c r="AH20" s="729"/>
      <c r="AI20" s="731" t="s">
        <v>65</v>
      </c>
      <c r="AJ20" s="733" t="s">
        <v>67</v>
      </c>
    </row>
    <row r="21" spans="1:36" s="23" customFormat="1" ht="64.5" customHeight="1">
      <c r="A21" s="437"/>
      <c r="B21" s="754"/>
      <c r="C21" s="749"/>
      <c r="D21" s="749"/>
      <c r="E21" s="749"/>
      <c r="F21" s="756"/>
      <c r="G21" s="758"/>
      <c r="H21" s="760"/>
      <c r="I21" s="680"/>
      <c r="J21" s="152"/>
      <c r="K21" s="684"/>
      <c r="L21" s="686"/>
      <c r="M21" s="18" t="s">
        <v>7</v>
      </c>
      <c r="N21" s="25" t="s">
        <v>11</v>
      </c>
      <c r="O21" s="26">
        <f>IF(N21="SÍ",5,"0")</f>
        <v>5</v>
      </c>
      <c r="P21" s="689"/>
      <c r="Q21" s="197"/>
      <c r="R21" s="197"/>
      <c r="S21" s="176"/>
      <c r="T21" s="197"/>
      <c r="U21" s="673"/>
      <c r="V21" s="144"/>
      <c r="W21" s="678"/>
      <c r="X21" s="736"/>
      <c r="Y21" s="739"/>
      <c r="Z21" s="152"/>
      <c r="AA21" s="741"/>
      <c r="AB21" s="744"/>
      <c r="AC21" s="615"/>
      <c r="AD21" s="746"/>
      <c r="AE21" s="665"/>
      <c r="AF21" s="665"/>
      <c r="AG21" s="668"/>
      <c r="AH21" s="703"/>
      <c r="AI21" s="706"/>
      <c r="AJ21" s="696"/>
    </row>
    <row r="22" spans="1:36" s="23" customFormat="1" ht="39" customHeight="1">
      <c r="A22" s="437"/>
      <c r="B22" s="754"/>
      <c r="C22" s="749"/>
      <c r="D22" s="749"/>
      <c r="E22" s="749"/>
      <c r="F22" s="756"/>
      <c r="G22" s="758"/>
      <c r="H22" s="760"/>
      <c r="I22" s="680"/>
      <c r="J22" s="152"/>
      <c r="K22" s="518" t="str">
        <f>IF(AND(J20&gt;=5,J20&lt;=10),"BAJA",IF(AND(J20&gt;=15,J20&lt;=25),"MODERADA",IF(AND(J20&gt;=30,J20&lt;=50),"ALTA",IF(AND(J20&gt;=60,J20&lt;=100),"EXTREMA",""))))</f>
        <v>BAJA</v>
      </c>
      <c r="L22" s="686"/>
      <c r="M22" s="19" t="s">
        <v>3</v>
      </c>
      <c r="N22" s="25" t="s">
        <v>12</v>
      </c>
      <c r="O22" s="26" t="str">
        <f>IF(N22="SÍ",15,"0")</f>
        <v>0</v>
      </c>
      <c r="P22" s="689"/>
      <c r="Q22" s="197"/>
      <c r="R22" s="197"/>
      <c r="S22" s="176"/>
      <c r="T22" s="197"/>
      <c r="U22" s="673"/>
      <c r="V22" s="144"/>
      <c r="W22" s="678"/>
      <c r="X22" s="736"/>
      <c r="Y22" s="739"/>
      <c r="Z22" s="152"/>
      <c r="AA22" s="741"/>
      <c r="AB22" s="518" t="str">
        <f>IF(AND($AA20&gt;=5,$AA20&lt;=10),"BAJA",IF(AND($AA20&gt;=15,$AA20&lt;=25),"MODERADA",IF(AND($AA20&gt;=30,$AA20&lt;=50),"ALTA",IF(AND($AA20&gt;=60,$AA20&lt;=100),"EXTREMA",""))))</f>
        <v>BAJA</v>
      </c>
      <c r="AC22" s="615"/>
      <c r="AD22" s="746"/>
      <c r="AE22" s="665"/>
      <c r="AF22" s="665"/>
      <c r="AG22" s="668"/>
      <c r="AH22" s="703"/>
      <c r="AI22" s="706"/>
      <c r="AJ22" s="696"/>
    </row>
    <row r="23" spans="1:36" s="23" customFormat="1" ht="37.5" customHeight="1">
      <c r="A23" s="437"/>
      <c r="B23" s="754"/>
      <c r="C23" s="749"/>
      <c r="D23" s="749"/>
      <c r="E23" s="749"/>
      <c r="F23" s="756"/>
      <c r="G23" s="758"/>
      <c r="H23" s="760"/>
      <c r="I23" s="680"/>
      <c r="J23" s="152"/>
      <c r="K23" s="693"/>
      <c r="L23" s="686"/>
      <c r="M23" s="20" t="s">
        <v>4</v>
      </c>
      <c r="N23" s="25" t="s">
        <v>11</v>
      </c>
      <c r="O23" s="26">
        <f>IF(N23="SÍ",10,"0")</f>
        <v>10</v>
      </c>
      <c r="P23" s="689"/>
      <c r="Q23" s="197"/>
      <c r="R23" s="197"/>
      <c r="S23" s="176"/>
      <c r="T23" s="197"/>
      <c r="U23" s="673"/>
      <c r="V23" s="144"/>
      <c r="W23" s="678"/>
      <c r="X23" s="736"/>
      <c r="Y23" s="739"/>
      <c r="Z23" s="152"/>
      <c r="AA23" s="741"/>
      <c r="AB23" s="693"/>
      <c r="AC23" s="615"/>
      <c r="AD23" s="746"/>
      <c r="AE23" s="665"/>
      <c r="AF23" s="665"/>
      <c r="AG23" s="668"/>
      <c r="AH23" s="703"/>
      <c r="AI23" s="706"/>
      <c r="AJ23" s="696"/>
    </row>
    <row r="24" spans="1:36" s="23" customFormat="1" ht="55.5" customHeight="1">
      <c r="A24" s="437"/>
      <c r="B24" s="754"/>
      <c r="C24" s="749"/>
      <c r="D24" s="749"/>
      <c r="E24" s="749"/>
      <c r="F24" s="756"/>
      <c r="G24" s="758"/>
      <c r="H24" s="760"/>
      <c r="I24" s="680"/>
      <c r="J24" s="152"/>
      <c r="K24" s="693"/>
      <c r="L24" s="686"/>
      <c r="M24" s="18" t="s">
        <v>30</v>
      </c>
      <c r="N24" s="25" t="s">
        <v>12</v>
      </c>
      <c r="O24" s="26" t="str">
        <f>IF(N24="SÍ",15,"0")</f>
        <v>0</v>
      </c>
      <c r="P24" s="689"/>
      <c r="Q24" s="197"/>
      <c r="R24" s="197"/>
      <c r="S24" s="176"/>
      <c r="T24" s="197"/>
      <c r="U24" s="673"/>
      <c r="V24" s="144"/>
      <c r="W24" s="678"/>
      <c r="X24" s="736"/>
      <c r="Y24" s="739"/>
      <c r="Z24" s="152"/>
      <c r="AA24" s="741"/>
      <c r="AB24" s="693"/>
      <c r="AC24" s="615"/>
      <c r="AD24" s="746"/>
      <c r="AE24" s="665"/>
      <c r="AF24" s="665"/>
      <c r="AG24" s="668"/>
      <c r="AH24" s="703"/>
      <c r="AI24" s="706"/>
      <c r="AJ24" s="696"/>
    </row>
    <row r="25" spans="1:36" s="23" customFormat="1" ht="64.5" customHeight="1">
      <c r="A25" s="437"/>
      <c r="B25" s="754"/>
      <c r="C25" s="749"/>
      <c r="D25" s="749"/>
      <c r="E25" s="749"/>
      <c r="F25" s="756"/>
      <c r="G25" s="758"/>
      <c r="H25" s="760"/>
      <c r="I25" s="680"/>
      <c r="J25" s="152"/>
      <c r="K25" s="693"/>
      <c r="L25" s="686"/>
      <c r="M25" s="18" t="s">
        <v>5</v>
      </c>
      <c r="N25" s="25" t="s">
        <v>11</v>
      </c>
      <c r="O25" s="26">
        <f>IF(N25="SÍ",10,"0")</f>
        <v>10</v>
      </c>
      <c r="P25" s="689"/>
      <c r="Q25" s="197"/>
      <c r="R25" s="197"/>
      <c r="S25" s="176"/>
      <c r="T25" s="197"/>
      <c r="U25" s="673"/>
      <c r="V25" s="144"/>
      <c r="W25" s="678"/>
      <c r="X25" s="736"/>
      <c r="Y25" s="739"/>
      <c r="Z25" s="152"/>
      <c r="AA25" s="741"/>
      <c r="AB25" s="693"/>
      <c r="AC25" s="615"/>
      <c r="AD25" s="746"/>
      <c r="AE25" s="665"/>
      <c r="AF25" s="665"/>
      <c r="AG25" s="668"/>
      <c r="AH25" s="703"/>
      <c r="AI25" s="706"/>
      <c r="AJ25" s="696"/>
    </row>
    <row r="26" spans="1:36" s="23" customFormat="1" ht="34.5" customHeight="1" thickBot="1">
      <c r="A26" s="438"/>
      <c r="B26" s="755"/>
      <c r="C26" s="750"/>
      <c r="D26" s="750"/>
      <c r="E26" s="750"/>
      <c r="F26" s="757"/>
      <c r="G26" s="759"/>
      <c r="H26" s="761"/>
      <c r="I26" s="681"/>
      <c r="J26" s="682"/>
      <c r="K26" s="694"/>
      <c r="L26" s="687"/>
      <c r="M26" s="44" t="s">
        <v>29</v>
      </c>
      <c r="N26" s="45" t="s">
        <v>12</v>
      </c>
      <c r="O26" s="46" t="str">
        <f>IF(N26="SÍ",30,"0")</f>
        <v>0</v>
      </c>
      <c r="P26" s="690"/>
      <c r="Q26" s="692"/>
      <c r="R26" s="692"/>
      <c r="S26" s="763"/>
      <c r="T26" s="692"/>
      <c r="U26" s="674"/>
      <c r="V26" s="676"/>
      <c r="W26" s="679"/>
      <c r="X26" s="737"/>
      <c r="Y26" s="740"/>
      <c r="Z26" s="682"/>
      <c r="AA26" s="742"/>
      <c r="AB26" s="694"/>
      <c r="AC26" s="671"/>
      <c r="AD26" s="747"/>
      <c r="AE26" s="666"/>
      <c r="AF26" s="666"/>
      <c r="AG26" s="669"/>
      <c r="AH26" s="730"/>
      <c r="AI26" s="732"/>
      <c r="AJ26" s="734"/>
    </row>
    <row r="27" spans="1:36" ht="50.25" customHeight="1">
      <c r="A27" s="582" t="s">
        <v>72</v>
      </c>
      <c r="B27" s="274" t="s">
        <v>82</v>
      </c>
      <c r="C27" s="506" t="s">
        <v>75</v>
      </c>
      <c r="D27" s="506" t="s">
        <v>76</v>
      </c>
      <c r="E27" s="506" t="s">
        <v>77</v>
      </c>
      <c r="F27" s="601" t="s">
        <v>15</v>
      </c>
      <c r="G27" s="602" t="str">
        <f>IF(F27="(1) RARA VEZ","1", IF(F27="(2) IMPROBABLE","2",IF(F27="(3) POSIBLE","3",IF(F27="(4) PROBABLE","4",IF(F27="(5) CASI SEGURO","5","")))))</f>
        <v>3</v>
      </c>
      <c r="H27" s="603" t="s">
        <v>18</v>
      </c>
      <c r="I27" s="604" t="str">
        <f>IF(H27="(5) MODERADO","5", IF(H27="(10) MAYOR","10",IF(H27="(20) CATASTROFICO","20","")))</f>
        <v>5</v>
      </c>
      <c r="J27" s="604">
        <f>G27*I27</f>
        <v>15</v>
      </c>
      <c r="K27" s="463">
        <f>+J27</f>
        <v>15</v>
      </c>
      <c r="L27" s="623" t="s">
        <v>78</v>
      </c>
      <c r="M27" s="47" t="s">
        <v>6</v>
      </c>
      <c r="N27" s="48" t="s">
        <v>11</v>
      </c>
      <c r="O27" s="49">
        <f>IF(N27="SÍ",15,"0")</f>
        <v>15</v>
      </c>
      <c r="P27" s="588">
        <f>SUM(O27:O33)</f>
        <v>30</v>
      </c>
      <c r="Q27" s="589">
        <f>IF(AND($P27&gt;=0,$P27&lt;=50),0,IF(AND($P27&gt;50,$P27&lt;=75),1,IF(AND($P27&gt;75,$P27&lt;=100),2,"")))</f>
        <v>0</v>
      </c>
      <c r="R27" s="589">
        <f>$G27-$Q27</f>
        <v>3</v>
      </c>
      <c r="S27" s="590">
        <f>IF($R27&lt;=0,1,$R27)</f>
        <v>3</v>
      </c>
      <c r="T27" s="589">
        <f>$I27-$Q27</f>
        <v>5</v>
      </c>
      <c r="U27" s="590" t="str">
        <f>IF($T27=19,10,IF($T27=18,5,IF($T27=9,5,IF($T27=8,5,I27))))</f>
        <v>5</v>
      </c>
      <c r="V27" s="562" t="s">
        <v>9</v>
      </c>
      <c r="W27" s="592" t="str">
        <f>IF(AND($V27="PROBABILIDAD",$S27=1),$XAI$6,IF(AND($V27="PROBABILIDAD",$S27=2),$XAI$5,IF(AND($V27="PROBABILIDAD",$S27=3),$XAI$4,IF(AND($V27="PROBABILIDAD",$S27=4),$XAI$3,IF(AND($V27="PROBABILIDAD",$S27=5),$XAI$2,$F27)))))</f>
        <v>(3) POSIBLE</v>
      </c>
      <c r="X27" s="593" t="str">
        <f>IF($V27="PROBABILIDAD",$S27,$G27)</f>
        <v>3</v>
      </c>
      <c r="Y27" s="596" t="s">
        <v>18</v>
      </c>
      <c r="Z27" s="605" t="str">
        <f>IF($V27="IMPACTO",$U27,$I27)</f>
        <v>5</v>
      </c>
      <c r="AA27" s="604">
        <f>$X27*$Z27</f>
        <v>15</v>
      </c>
      <c r="AB27" s="463">
        <f>$AA27</f>
        <v>15</v>
      </c>
      <c r="AC27" s="504" t="s">
        <v>79</v>
      </c>
      <c r="AD27" s="571" t="s">
        <v>73</v>
      </c>
      <c r="AE27" s="504" t="s">
        <v>80</v>
      </c>
      <c r="AF27" s="504" t="s">
        <v>81</v>
      </c>
      <c r="AG27" s="626"/>
      <c r="AH27" s="573"/>
      <c r="AI27" s="233" t="s">
        <v>74</v>
      </c>
      <c r="AJ27" s="607"/>
    </row>
    <row r="28" spans="1:36" ht="48" customHeight="1">
      <c r="A28" s="583"/>
      <c r="B28" s="275"/>
      <c r="C28" s="621"/>
      <c r="D28" s="506"/>
      <c r="E28" s="621"/>
      <c r="F28" s="550"/>
      <c r="G28" s="552"/>
      <c r="H28" s="554"/>
      <c r="I28" s="503"/>
      <c r="J28" s="503"/>
      <c r="K28" s="167"/>
      <c r="L28" s="624"/>
      <c r="M28" s="18" t="s">
        <v>7</v>
      </c>
      <c r="N28" s="30" t="s">
        <v>11</v>
      </c>
      <c r="O28" s="31">
        <f>IF(N28="SÍ",5,"0")</f>
        <v>5</v>
      </c>
      <c r="P28" s="503"/>
      <c r="Q28" s="559"/>
      <c r="R28" s="559"/>
      <c r="S28" s="561"/>
      <c r="T28" s="559"/>
      <c r="U28" s="561"/>
      <c r="V28" s="563"/>
      <c r="W28" s="565"/>
      <c r="X28" s="594"/>
      <c r="Y28" s="569"/>
      <c r="Z28" s="570"/>
      <c r="AA28" s="503"/>
      <c r="AB28" s="167"/>
      <c r="AC28" s="609"/>
      <c r="AD28" s="505"/>
      <c r="AE28" s="609"/>
      <c r="AF28" s="609"/>
      <c r="AG28" s="509"/>
      <c r="AH28" s="509"/>
      <c r="AI28" s="234"/>
      <c r="AJ28" s="608"/>
    </row>
    <row r="29" spans="1:36" ht="33" customHeight="1">
      <c r="A29" s="583"/>
      <c r="B29" s="275"/>
      <c r="C29" s="621"/>
      <c r="D29" s="506"/>
      <c r="E29" s="621"/>
      <c r="F29" s="550"/>
      <c r="G29" s="552"/>
      <c r="H29" s="554"/>
      <c r="I29" s="503"/>
      <c r="J29" s="503"/>
      <c r="K29" s="168" t="str">
        <f>IF(AND(J27&gt;=5,J27&lt;=10),"BAJA",IF(AND(J27&gt;=15,J27&lt;=25),"MODERADA",IF(AND(J27&gt;=30,J27&lt;=50),"ALTA",IF(AND(J27&gt;=60,J27&lt;=100),"EXTREMA",""))))</f>
        <v>MODERADA</v>
      </c>
      <c r="L29" s="624"/>
      <c r="M29" s="20" t="s">
        <v>3</v>
      </c>
      <c r="N29" s="30" t="s">
        <v>12</v>
      </c>
      <c r="O29" s="31" t="str">
        <f>IF(N29="SÍ",15,"0")</f>
        <v>0</v>
      </c>
      <c r="P29" s="503"/>
      <c r="Q29" s="559"/>
      <c r="R29" s="559"/>
      <c r="S29" s="561"/>
      <c r="T29" s="559"/>
      <c r="U29" s="561"/>
      <c r="V29" s="563"/>
      <c r="W29" s="565"/>
      <c r="X29" s="594"/>
      <c r="Y29" s="569"/>
      <c r="Z29" s="570"/>
      <c r="AA29" s="503"/>
      <c r="AB29" s="168" t="str">
        <f>IF(AND($AA27&gt;=5,$AA27&lt;=10),"BAJA",IF(AND($AA27&gt;=15,$AA27&lt;=25),"MODERADA",IF(AND($AA27&gt;=30,$AA27&lt;=50),"ALTA",IF(AND($AA27&gt;=60,$AA27&lt;=100),"EXTREMA",""))))</f>
        <v>MODERADA</v>
      </c>
      <c r="AC29" s="609"/>
      <c r="AD29" s="505"/>
      <c r="AE29" s="609"/>
      <c r="AF29" s="609"/>
      <c r="AG29" s="509"/>
      <c r="AH29" s="509"/>
      <c r="AI29" s="234"/>
      <c r="AJ29" s="608"/>
    </row>
    <row r="30" spans="1:36" ht="26.25" customHeight="1">
      <c r="A30" s="583"/>
      <c r="B30" s="275"/>
      <c r="C30" s="621"/>
      <c r="D30" s="506"/>
      <c r="E30" s="621"/>
      <c r="F30" s="550"/>
      <c r="G30" s="552"/>
      <c r="H30" s="554"/>
      <c r="I30" s="503"/>
      <c r="J30" s="503"/>
      <c r="K30" s="168"/>
      <c r="L30" s="624"/>
      <c r="M30" s="20" t="s">
        <v>4</v>
      </c>
      <c r="N30" s="30" t="s">
        <v>11</v>
      </c>
      <c r="O30" s="31">
        <f>IF(N30="SÍ",10,"0")</f>
        <v>10</v>
      </c>
      <c r="P30" s="503"/>
      <c r="Q30" s="559"/>
      <c r="R30" s="559"/>
      <c r="S30" s="561"/>
      <c r="T30" s="559"/>
      <c r="U30" s="561"/>
      <c r="V30" s="563"/>
      <c r="W30" s="565"/>
      <c r="X30" s="594"/>
      <c r="Y30" s="569"/>
      <c r="Z30" s="570"/>
      <c r="AA30" s="503"/>
      <c r="AB30" s="168"/>
      <c r="AC30" s="609"/>
      <c r="AD30" s="505"/>
      <c r="AE30" s="609"/>
      <c r="AF30" s="609"/>
      <c r="AG30" s="509"/>
      <c r="AH30" s="509"/>
      <c r="AI30" s="234"/>
      <c r="AJ30" s="608"/>
    </row>
    <row r="31" spans="1:36" ht="45" customHeight="1">
      <c r="A31" s="583"/>
      <c r="B31" s="275"/>
      <c r="C31" s="621"/>
      <c r="D31" s="506"/>
      <c r="E31" s="621"/>
      <c r="F31" s="550"/>
      <c r="G31" s="552"/>
      <c r="H31" s="554"/>
      <c r="I31" s="503"/>
      <c r="J31" s="503"/>
      <c r="K31" s="168"/>
      <c r="L31" s="624"/>
      <c r="M31" s="18" t="s">
        <v>30</v>
      </c>
      <c r="N31" s="30" t="s">
        <v>12</v>
      </c>
      <c r="O31" s="31" t="str">
        <f>IF(N31="SÍ",15,"0")</f>
        <v>0</v>
      </c>
      <c r="P31" s="503"/>
      <c r="Q31" s="559"/>
      <c r="R31" s="559"/>
      <c r="S31" s="561"/>
      <c r="T31" s="559"/>
      <c r="U31" s="561"/>
      <c r="V31" s="563"/>
      <c r="W31" s="565"/>
      <c r="X31" s="594"/>
      <c r="Y31" s="569"/>
      <c r="Z31" s="570"/>
      <c r="AA31" s="503"/>
      <c r="AB31" s="168"/>
      <c r="AC31" s="609"/>
      <c r="AD31" s="505"/>
      <c r="AE31" s="609"/>
      <c r="AF31" s="609"/>
      <c r="AG31" s="509"/>
      <c r="AH31" s="509"/>
      <c r="AI31" s="234"/>
      <c r="AJ31" s="608"/>
    </row>
    <row r="32" spans="1:36" ht="51" customHeight="1">
      <c r="A32" s="583"/>
      <c r="B32" s="275"/>
      <c r="C32" s="621"/>
      <c r="D32" s="506"/>
      <c r="E32" s="621"/>
      <c r="F32" s="550"/>
      <c r="G32" s="552"/>
      <c r="H32" s="554"/>
      <c r="I32" s="503"/>
      <c r="J32" s="503"/>
      <c r="K32" s="168"/>
      <c r="L32" s="624"/>
      <c r="M32" s="18" t="s">
        <v>5</v>
      </c>
      <c r="N32" s="30" t="s">
        <v>12</v>
      </c>
      <c r="O32" s="31" t="str">
        <f>IF(N32="SÍ",10,"0")</f>
        <v>0</v>
      </c>
      <c r="P32" s="503"/>
      <c r="Q32" s="559"/>
      <c r="R32" s="559"/>
      <c r="S32" s="561"/>
      <c r="T32" s="559"/>
      <c r="U32" s="561"/>
      <c r="V32" s="563"/>
      <c r="W32" s="565"/>
      <c r="X32" s="594"/>
      <c r="Y32" s="569"/>
      <c r="Z32" s="570"/>
      <c r="AA32" s="503"/>
      <c r="AB32" s="168"/>
      <c r="AC32" s="609"/>
      <c r="AD32" s="505"/>
      <c r="AE32" s="609"/>
      <c r="AF32" s="609"/>
      <c r="AG32" s="509"/>
      <c r="AH32" s="509"/>
      <c r="AI32" s="234"/>
      <c r="AJ32" s="608"/>
    </row>
    <row r="33" spans="1:36" ht="108" customHeight="1" thickBot="1">
      <c r="A33" s="583"/>
      <c r="B33" s="275"/>
      <c r="C33" s="622"/>
      <c r="D33" s="507"/>
      <c r="E33" s="622"/>
      <c r="F33" s="551"/>
      <c r="G33" s="553"/>
      <c r="H33" s="555"/>
      <c r="I33" s="503"/>
      <c r="J33" s="503"/>
      <c r="K33" s="201"/>
      <c r="L33" s="624"/>
      <c r="M33" s="21" t="s">
        <v>29</v>
      </c>
      <c r="N33" s="30" t="s">
        <v>12</v>
      </c>
      <c r="O33" s="31" t="str">
        <f>IF(N33="SÍ",30,"0")</f>
        <v>0</v>
      </c>
      <c r="P33" s="503"/>
      <c r="Q33" s="559"/>
      <c r="R33" s="559"/>
      <c r="S33" s="561"/>
      <c r="T33" s="559"/>
      <c r="U33" s="561"/>
      <c r="V33" s="625"/>
      <c r="W33" s="566"/>
      <c r="X33" s="595"/>
      <c r="Y33" s="581"/>
      <c r="Z33" s="570"/>
      <c r="AA33" s="503"/>
      <c r="AB33" s="201"/>
      <c r="AC33" s="609"/>
      <c r="AD33" s="505"/>
      <c r="AE33" s="609"/>
      <c r="AF33" s="609"/>
      <c r="AG33" s="509"/>
      <c r="AH33" s="509"/>
      <c r="AI33" s="234"/>
      <c r="AJ33" s="608"/>
    </row>
    <row r="34" spans="1:36" s="53" customFormat="1" ht="69.75" customHeight="1">
      <c r="A34" s="519" t="s">
        <v>167</v>
      </c>
      <c r="B34" s="274" t="s">
        <v>190</v>
      </c>
      <c r="C34" s="522" t="s">
        <v>107</v>
      </c>
      <c r="D34" s="525" t="s">
        <v>108</v>
      </c>
      <c r="E34" s="525" t="s">
        <v>109</v>
      </c>
      <c r="F34" s="530" t="s">
        <v>14</v>
      </c>
      <c r="G34" s="531" t="str">
        <f>IF(F34="(1) RARA VEZ","1", IF(F34="(2) IMPROBABLE","2",IF(F34="(3) POSIBLE","3",IF(F34="(4) PROBABLE","4",IF(F34="(5) CASI SEGURO","5","")))))</f>
        <v>2</v>
      </c>
      <c r="H34" s="532" t="s">
        <v>19</v>
      </c>
      <c r="I34" s="535" t="str">
        <f>IF(H34="(5) MODERADO","5", IF(H34="(10) MAYOR","10",IF(H34="(20) CATASTROFICO","20","")))</f>
        <v>20</v>
      </c>
      <c r="J34" s="497">
        <f>G34*I34</f>
        <v>40</v>
      </c>
      <c r="K34" s="313">
        <f>+J34</f>
        <v>40</v>
      </c>
      <c r="L34" s="538" t="s">
        <v>110</v>
      </c>
      <c r="M34" s="58" t="s">
        <v>6</v>
      </c>
      <c r="N34" s="59" t="s">
        <v>11</v>
      </c>
      <c r="O34" s="60">
        <f>IF(N34="SÍ",15,"0")</f>
        <v>15</v>
      </c>
      <c r="P34" s="541">
        <f>SUM(O34:O40)</f>
        <v>45</v>
      </c>
      <c r="Q34" s="542">
        <f>IF(AND($P34&gt;=0,$P34&lt;=50),0,IF(AND($P34&gt;50,$P34&lt;=75),1,IF(AND($P34&gt;75,$P34&lt;=100),2,"")))</f>
        <v>0</v>
      </c>
      <c r="R34" s="542">
        <f>$G34-$Q34</f>
        <v>2</v>
      </c>
      <c r="S34" s="544">
        <f>IF($R34&lt;=0,1,$R34)</f>
        <v>2</v>
      </c>
      <c r="T34" s="542">
        <f>$I34-$Q34</f>
        <v>20</v>
      </c>
      <c r="U34" s="544" t="str">
        <f>IF($T34=19,10,IF($T34=18,5,IF($T34=9,5,IF($T34=8,5,I34))))</f>
        <v>20</v>
      </c>
      <c r="V34" s="417" t="s">
        <v>8</v>
      </c>
      <c r="W34" s="417" t="str">
        <f>IF(AND($V34="PROBABILIDAD",$S34=1),$XEV$6,IF(AND($V34="PROBABILIDAD",$S34=2),$XEV$5,IF(AND($V34="PROBABILIDAD",$S34=3),$XEV$4,IF(AND($V34="PROBABILIDAD",$S34=4),$XEV$3,IF(AND($V34="PROBABILIDAD",$S34=5),$XEV$2,$F34)))))</f>
        <v>(2) IMPROBABLE</v>
      </c>
      <c r="X34" s="417">
        <f>IF($V34="PROBABILIDAD",$S34,$G34)</f>
        <v>2</v>
      </c>
      <c r="Y34" s="417" t="str">
        <f>IF(AND($V34="IMPACTO",$T34=18),$XEV$9,IF(AND($V34="IMPACTO",$T34=19),$XEW$9,IF(AND($V34="IMPACTO",$T34=20),$XEX$9,IF(AND($V34="IMPACTO",$T34&lt;10),$XEV$9,$H34))))</f>
        <v>(20) CATASTROFICO</v>
      </c>
      <c r="Z34" s="497" t="str">
        <f>IF($V34="IMPACTO",$U34,$I34)</f>
        <v>20</v>
      </c>
      <c r="AA34" s="499">
        <f>$X34*$Z34</f>
        <v>40</v>
      </c>
      <c r="AB34" s="313">
        <f>$AA34</f>
        <v>40</v>
      </c>
      <c r="AC34" s="488" t="s">
        <v>111</v>
      </c>
      <c r="AD34" s="501" t="s">
        <v>112</v>
      </c>
      <c r="AE34" s="488" t="s">
        <v>113</v>
      </c>
      <c r="AF34" s="488" t="s">
        <v>114</v>
      </c>
      <c r="AG34" s="491"/>
      <c r="AH34" s="491"/>
      <c r="AI34" s="488" t="s">
        <v>115</v>
      </c>
      <c r="AJ34" s="494" t="s">
        <v>116</v>
      </c>
    </row>
    <row r="35" spans="1:36" s="53" customFormat="1" ht="69.75" customHeight="1">
      <c r="A35" s="520"/>
      <c r="B35" s="275"/>
      <c r="C35" s="523"/>
      <c r="D35" s="526"/>
      <c r="E35" s="528"/>
      <c r="F35" s="398"/>
      <c r="G35" s="400"/>
      <c r="H35" s="533"/>
      <c r="I35" s="536"/>
      <c r="J35" s="328"/>
      <c r="K35" s="314"/>
      <c r="L35" s="539"/>
      <c r="M35" s="54" t="s">
        <v>7</v>
      </c>
      <c r="N35" s="51" t="s">
        <v>11</v>
      </c>
      <c r="O35" s="55">
        <f>IF(N35="SÍ",5,"0")</f>
        <v>5</v>
      </c>
      <c r="P35" s="325"/>
      <c r="Q35" s="331"/>
      <c r="R35" s="331"/>
      <c r="S35" s="327"/>
      <c r="T35" s="331"/>
      <c r="U35" s="327"/>
      <c r="V35" s="160"/>
      <c r="W35" s="160"/>
      <c r="X35" s="160"/>
      <c r="Y35" s="160"/>
      <c r="Z35" s="328"/>
      <c r="AA35" s="325"/>
      <c r="AB35" s="314"/>
      <c r="AC35" s="489"/>
      <c r="AD35" s="340"/>
      <c r="AE35" s="489"/>
      <c r="AF35" s="489"/>
      <c r="AG35" s="492"/>
      <c r="AH35" s="492"/>
      <c r="AI35" s="489"/>
      <c r="AJ35" s="495"/>
    </row>
    <row r="36" spans="1:36" s="53" customFormat="1" ht="69.75" customHeight="1">
      <c r="A36" s="520"/>
      <c r="B36" s="275"/>
      <c r="C36" s="523"/>
      <c r="D36" s="526"/>
      <c r="E36" s="528"/>
      <c r="F36" s="398"/>
      <c r="G36" s="400"/>
      <c r="H36" s="533"/>
      <c r="I36" s="536"/>
      <c r="J36" s="328"/>
      <c r="K36" s="315" t="str">
        <f>IF(AND(J34&gt;=5,J34&lt;=10),"BAJA",IF(AND(J34&gt;=15,J34&lt;=25),"MODERADA",IF(AND(J34&gt;=30,J34&lt;=50),"ALTA",IF(AND(J34&gt;=60,J34&lt;=100),"EXTREMA",""))))</f>
        <v>ALTA</v>
      </c>
      <c r="L36" s="539"/>
      <c r="M36" s="56" t="s">
        <v>3</v>
      </c>
      <c r="N36" s="51" t="s">
        <v>12</v>
      </c>
      <c r="O36" s="55" t="str">
        <f>IF(N36="SÍ",15,"0")</f>
        <v>0</v>
      </c>
      <c r="P36" s="325"/>
      <c r="Q36" s="331"/>
      <c r="R36" s="331"/>
      <c r="S36" s="327"/>
      <c r="T36" s="331"/>
      <c r="U36" s="327"/>
      <c r="V36" s="160"/>
      <c r="W36" s="160"/>
      <c r="X36" s="160"/>
      <c r="Y36" s="160"/>
      <c r="Z36" s="328"/>
      <c r="AA36" s="325"/>
      <c r="AB36" s="315" t="str">
        <f>IF(AND($AA34&gt;=5,$AA34&lt;=10),"BAJA",IF(AND($AA34&gt;=15,$AA34&lt;=25),"MODERADA",IF(AND($AA34&gt;=30,$AA34&lt;=50),"ALTA",IF(AND($AA34&gt;=60,$AA34&lt;=100),"EXTREMA",""))))</f>
        <v>ALTA</v>
      </c>
      <c r="AC36" s="489"/>
      <c r="AD36" s="340"/>
      <c r="AE36" s="489"/>
      <c r="AF36" s="489"/>
      <c r="AG36" s="492"/>
      <c r="AH36" s="492"/>
      <c r="AI36" s="489"/>
      <c r="AJ36" s="495"/>
    </row>
    <row r="37" spans="1:36" s="53" customFormat="1" ht="69.75" customHeight="1">
      <c r="A37" s="520"/>
      <c r="B37" s="275"/>
      <c r="C37" s="523"/>
      <c r="D37" s="526"/>
      <c r="E37" s="528"/>
      <c r="F37" s="398"/>
      <c r="G37" s="400"/>
      <c r="H37" s="533"/>
      <c r="I37" s="536"/>
      <c r="J37" s="328"/>
      <c r="K37" s="315"/>
      <c r="L37" s="539"/>
      <c r="M37" s="56" t="s">
        <v>4</v>
      </c>
      <c r="N37" s="51" t="s">
        <v>11</v>
      </c>
      <c r="O37" s="55">
        <f>IF(N37="SÍ",10,"0")</f>
        <v>10</v>
      </c>
      <c r="P37" s="325"/>
      <c r="Q37" s="331"/>
      <c r="R37" s="331"/>
      <c r="S37" s="327"/>
      <c r="T37" s="331"/>
      <c r="U37" s="327"/>
      <c r="V37" s="160"/>
      <c r="W37" s="160"/>
      <c r="X37" s="160"/>
      <c r="Y37" s="160"/>
      <c r="Z37" s="328"/>
      <c r="AA37" s="325"/>
      <c r="AB37" s="315"/>
      <c r="AC37" s="489"/>
      <c r="AD37" s="340"/>
      <c r="AE37" s="489"/>
      <c r="AF37" s="489"/>
      <c r="AG37" s="492"/>
      <c r="AH37" s="492"/>
      <c r="AI37" s="489"/>
      <c r="AJ37" s="495"/>
    </row>
    <row r="38" spans="1:36" s="53" customFormat="1" ht="69.75" customHeight="1">
      <c r="A38" s="520"/>
      <c r="B38" s="275"/>
      <c r="C38" s="523"/>
      <c r="D38" s="526"/>
      <c r="E38" s="528"/>
      <c r="F38" s="398"/>
      <c r="G38" s="400"/>
      <c r="H38" s="533"/>
      <c r="I38" s="536"/>
      <c r="J38" s="328"/>
      <c r="K38" s="315"/>
      <c r="L38" s="539"/>
      <c r="M38" s="54" t="s">
        <v>30</v>
      </c>
      <c r="N38" s="51" t="s">
        <v>11</v>
      </c>
      <c r="O38" s="55">
        <f>IF(N38="SÍ",15,"0")</f>
        <v>15</v>
      </c>
      <c r="P38" s="325"/>
      <c r="Q38" s="331"/>
      <c r="R38" s="331"/>
      <c r="S38" s="327"/>
      <c r="T38" s="331"/>
      <c r="U38" s="327"/>
      <c r="V38" s="160"/>
      <c r="W38" s="160"/>
      <c r="X38" s="160"/>
      <c r="Y38" s="160"/>
      <c r="Z38" s="328"/>
      <c r="AA38" s="325"/>
      <c r="AB38" s="315"/>
      <c r="AC38" s="489"/>
      <c r="AD38" s="340"/>
      <c r="AE38" s="489"/>
      <c r="AF38" s="489"/>
      <c r="AG38" s="492"/>
      <c r="AH38" s="492"/>
      <c r="AI38" s="489"/>
      <c r="AJ38" s="495"/>
    </row>
    <row r="39" spans="1:36" s="53" customFormat="1" ht="69.75" customHeight="1">
      <c r="A39" s="520"/>
      <c r="B39" s="275"/>
      <c r="C39" s="523"/>
      <c r="D39" s="526"/>
      <c r="E39" s="528"/>
      <c r="F39" s="398"/>
      <c r="G39" s="400"/>
      <c r="H39" s="533"/>
      <c r="I39" s="536"/>
      <c r="J39" s="328"/>
      <c r="K39" s="315"/>
      <c r="L39" s="539"/>
      <c r="M39" s="54" t="s">
        <v>5</v>
      </c>
      <c r="N39" s="51" t="s">
        <v>12</v>
      </c>
      <c r="O39" s="55" t="str">
        <f>IF(N39="SÍ",10,"0")</f>
        <v>0</v>
      </c>
      <c r="P39" s="325"/>
      <c r="Q39" s="331"/>
      <c r="R39" s="331"/>
      <c r="S39" s="327"/>
      <c r="T39" s="331"/>
      <c r="U39" s="327"/>
      <c r="V39" s="160"/>
      <c r="W39" s="160"/>
      <c r="X39" s="160"/>
      <c r="Y39" s="160"/>
      <c r="Z39" s="328"/>
      <c r="AA39" s="325"/>
      <c r="AB39" s="315"/>
      <c r="AC39" s="489"/>
      <c r="AD39" s="340"/>
      <c r="AE39" s="489"/>
      <c r="AF39" s="489"/>
      <c r="AG39" s="492"/>
      <c r="AH39" s="492"/>
      <c r="AI39" s="489"/>
      <c r="AJ39" s="495"/>
    </row>
    <row r="40" spans="1:36" s="53" customFormat="1" ht="69.75" customHeight="1" thickBot="1">
      <c r="A40" s="521"/>
      <c r="B40" s="278"/>
      <c r="C40" s="524"/>
      <c r="D40" s="527"/>
      <c r="E40" s="529"/>
      <c r="F40" s="399"/>
      <c r="G40" s="401"/>
      <c r="H40" s="534"/>
      <c r="I40" s="537"/>
      <c r="J40" s="498"/>
      <c r="K40" s="326"/>
      <c r="L40" s="540"/>
      <c r="M40" s="61" t="s">
        <v>29</v>
      </c>
      <c r="N40" s="62" t="s">
        <v>12</v>
      </c>
      <c r="O40" s="63" t="str">
        <f>IF(N40="SÍ",30,"0")</f>
        <v>0</v>
      </c>
      <c r="P40" s="500"/>
      <c r="Q40" s="543"/>
      <c r="R40" s="543"/>
      <c r="S40" s="545"/>
      <c r="T40" s="543"/>
      <c r="U40" s="545"/>
      <c r="V40" s="161"/>
      <c r="W40" s="161"/>
      <c r="X40" s="161"/>
      <c r="Y40" s="161"/>
      <c r="Z40" s="498"/>
      <c r="AA40" s="500"/>
      <c r="AB40" s="326"/>
      <c r="AC40" s="490"/>
      <c r="AD40" s="502"/>
      <c r="AE40" s="490"/>
      <c r="AF40" s="490"/>
      <c r="AG40" s="493"/>
      <c r="AH40" s="493"/>
      <c r="AI40" s="490"/>
      <c r="AJ40" s="496"/>
    </row>
    <row r="41" spans="1:36" ht="33" customHeight="1">
      <c r="A41" s="597" t="s">
        <v>128</v>
      </c>
      <c r="B41" s="277" t="s">
        <v>191</v>
      </c>
      <c r="C41" s="355" t="s">
        <v>129</v>
      </c>
      <c r="D41" s="599" t="s">
        <v>318</v>
      </c>
      <c r="E41" s="485" t="s">
        <v>130</v>
      </c>
      <c r="F41" s="299" t="s">
        <v>16</v>
      </c>
      <c r="G41" s="300" t="str">
        <f>IF(F41="(1) RARA VEZ","1", IF(F41="(2) IMPROBABLE","2",IF(F41="(3) POSIBLE","3",IF(F41="(4) PROBABLE","4",IF(F41="(5) CASI SEGURO","5","")))))</f>
        <v>4</v>
      </c>
      <c r="H41" s="301" t="s">
        <v>20</v>
      </c>
      <c r="I41" s="346" t="str">
        <f>IF(H41="(5) MODERADO","5", IF(H41="(10) MAYOR","10",IF(H41="(20) CATASTROFICO","20","")))</f>
        <v>10</v>
      </c>
      <c r="J41" s="325">
        <f>G41*I41</f>
        <v>40</v>
      </c>
      <c r="K41" s="313">
        <f>+J41</f>
        <v>40</v>
      </c>
      <c r="L41" s="485" t="s">
        <v>131</v>
      </c>
      <c r="M41" s="50" t="s">
        <v>6</v>
      </c>
      <c r="N41" s="51" t="s">
        <v>11</v>
      </c>
      <c r="O41" s="52">
        <f>IF(N41="SÍ",15,"0")</f>
        <v>15</v>
      </c>
      <c r="P41" s="361">
        <f>SUM(O41:O47)</f>
        <v>40</v>
      </c>
      <c r="Q41" s="362">
        <f>IF(AND($P41&gt;=0,$P41&lt;=50),0,IF(AND($P41&gt;50,$P41&lt;=75),1,IF(AND($P41&gt;75,$P41&lt;=100),2,"")))</f>
        <v>0</v>
      </c>
      <c r="R41" s="362">
        <f>$G41-$Q41</f>
        <v>4</v>
      </c>
      <c r="S41" s="363">
        <f>IF($R41&lt;=0,1,$R41)</f>
        <v>4</v>
      </c>
      <c r="T41" s="362">
        <f>$I41-$Q41</f>
        <v>10</v>
      </c>
      <c r="U41" s="363" t="str">
        <f>IF($T41=19,10,IF($T41=18,5,IF($T41=9,5,IF($T41=8,5,I41))))</f>
        <v>10</v>
      </c>
      <c r="V41" s="198" t="s">
        <v>9</v>
      </c>
      <c r="W41" s="199" t="str">
        <f>IF(AND($V41="PROBABILIDAD",$S41=1),$XEV$6,IF(AND($V41="PROBABILIDAD",$S41=2),$XEV$5,IF(AND($V41="PROBABILIDAD",$S41=3),$XEV$4,IF(AND($V41="PROBABILIDAD",$S41=4),$XEV$3,IF(AND($V41="PROBABILIDAD",$S41=5),$XEV$2,$F41)))))</f>
        <v>(4) PROBABLE</v>
      </c>
      <c r="X41" s="352" t="str">
        <f>IF($V41="PROBABILIDAD",$S41,$G41)</f>
        <v>4</v>
      </c>
      <c r="Y41" s="200" t="str">
        <f>IF(AND($V41="IMPACTO",$T41=18),$XEV$9,IF(AND($V41="IMPACTO",$T41=19),$XEW$9,IF(AND($V41="IMPACTO",$T41=20),$XEX$9,IF(AND($V41="IMPACTO",$T41&lt;10),$XEV$9,$H41))))</f>
        <v>(10) MAYOR</v>
      </c>
      <c r="Z41" s="328" t="str">
        <f>IF($V41="IMPACTO",$U41,$I41)</f>
        <v>10</v>
      </c>
      <c r="AA41" s="346">
        <f>$X41*$Z41</f>
        <v>40</v>
      </c>
      <c r="AB41" s="313">
        <f>$AA41</f>
        <v>40</v>
      </c>
      <c r="AC41" s="349" t="s">
        <v>132</v>
      </c>
      <c r="AD41" s="468" t="s">
        <v>124</v>
      </c>
      <c r="AE41" s="470" t="s">
        <v>133</v>
      </c>
      <c r="AF41" s="465" t="s">
        <v>134</v>
      </c>
      <c r="AG41" s="483"/>
      <c r="AH41" s="465"/>
      <c r="AI41" s="465" t="s">
        <v>126</v>
      </c>
      <c r="AJ41" s="474" t="s">
        <v>135</v>
      </c>
    </row>
    <row r="42" spans="1:36" ht="26.25" customHeight="1">
      <c r="A42" s="598"/>
      <c r="B42" s="275"/>
      <c r="C42" s="356"/>
      <c r="D42" s="599"/>
      <c r="E42" s="486"/>
      <c r="F42" s="299"/>
      <c r="G42" s="300"/>
      <c r="H42" s="301"/>
      <c r="I42" s="346"/>
      <c r="J42" s="325"/>
      <c r="K42" s="314"/>
      <c r="L42" s="486"/>
      <c r="M42" s="54" t="s">
        <v>7</v>
      </c>
      <c r="N42" s="51" t="s">
        <v>11</v>
      </c>
      <c r="O42" s="55">
        <f>IF(N42="SÍ",5,"0")</f>
        <v>5</v>
      </c>
      <c r="P42" s="325"/>
      <c r="Q42" s="331"/>
      <c r="R42" s="331"/>
      <c r="S42" s="327"/>
      <c r="T42" s="331"/>
      <c r="U42" s="327"/>
      <c r="V42" s="160"/>
      <c r="W42" s="162"/>
      <c r="X42" s="342"/>
      <c r="Y42" s="164"/>
      <c r="Z42" s="328"/>
      <c r="AA42" s="346"/>
      <c r="AB42" s="314"/>
      <c r="AC42" s="467"/>
      <c r="AD42" s="469"/>
      <c r="AE42" s="471"/>
      <c r="AF42" s="466"/>
      <c r="AG42" s="466"/>
      <c r="AH42" s="466"/>
      <c r="AI42" s="484"/>
      <c r="AJ42" s="475"/>
    </row>
    <row r="43" spans="1:36" ht="45" customHeight="1">
      <c r="A43" s="598"/>
      <c r="B43" s="275"/>
      <c r="C43" s="356"/>
      <c r="D43" s="599"/>
      <c r="E43" s="486"/>
      <c r="F43" s="299"/>
      <c r="G43" s="300"/>
      <c r="H43" s="301"/>
      <c r="I43" s="346"/>
      <c r="J43" s="325"/>
      <c r="K43" s="315" t="str">
        <f>IF(AND(J41&gt;=5,J41&lt;=10),"BAJA",IF(AND(J41&gt;=15,J41&lt;=25),"MODERADA",IF(AND(J41&gt;=30,J41&lt;=50),"ALTA",IF(AND(J41&gt;=60,J41&lt;=100),"EXTREMA",""))))</f>
        <v>ALTA</v>
      </c>
      <c r="L43" s="486"/>
      <c r="M43" s="56" t="s">
        <v>3</v>
      </c>
      <c r="N43" s="51" t="s">
        <v>12</v>
      </c>
      <c r="O43" s="55" t="str">
        <f>IF(N43="SÍ",15,"0")</f>
        <v>0</v>
      </c>
      <c r="P43" s="325"/>
      <c r="Q43" s="331"/>
      <c r="R43" s="331"/>
      <c r="S43" s="327"/>
      <c r="T43" s="331"/>
      <c r="U43" s="327"/>
      <c r="V43" s="160"/>
      <c r="W43" s="162"/>
      <c r="X43" s="342"/>
      <c r="Y43" s="164"/>
      <c r="Z43" s="328"/>
      <c r="AA43" s="346"/>
      <c r="AB43" s="315" t="str">
        <f>IF(AND($AA41&gt;=5,$AA41&lt;=10),"BAJA",IF(AND($AA41&gt;=15,$AA41&lt;=25),"MODERADA",IF(AND($AA41&gt;=30,$AA41&lt;=50),"ALTA",IF(AND($AA41&gt;=60,$AA41&lt;=100),"EXTREMA",""))))</f>
        <v>ALTA</v>
      </c>
      <c r="AC43" s="467"/>
      <c r="AD43" s="469"/>
      <c r="AE43" s="471"/>
      <c r="AF43" s="466"/>
      <c r="AG43" s="466"/>
      <c r="AH43" s="466"/>
      <c r="AI43" s="484"/>
      <c r="AJ43" s="475"/>
    </row>
    <row r="44" spans="1:36" ht="51" customHeight="1">
      <c r="A44" s="598"/>
      <c r="B44" s="275"/>
      <c r="C44" s="356"/>
      <c r="D44" s="599"/>
      <c r="E44" s="486"/>
      <c r="F44" s="299"/>
      <c r="G44" s="300"/>
      <c r="H44" s="301"/>
      <c r="I44" s="346"/>
      <c r="J44" s="325"/>
      <c r="K44" s="315"/>
      <c r="L44" s="486"/>
      <c r="M44" s="56" t="s">
        <v>4</v>
      </c>
      <c r="N44" s="51" t="s">
        <v>11</v>
      </c>
      <c r="O44" s="55">
        <f>IF(N44="SÍ",10,"0")</f>
        <v>10</v>
      </c>
      <c r="P44" s="325"/>
      <c r="Q44" s="331"/>
      <c r="R44" s="331"/>
      <c r="S44" s="327"/>
      <c r="T44" s="331"/>
      <c r="U44" s="327"/>
      <c r="V44" s="160"/>
      <c r="W44" s="162"/>
      <c r="X44" s="342"/>
      <c r="Y44" s="164"/>
      <c r="Z44" s="328"/>
      <c r="AA44" s="346"/>
      <c r="AB44" s="315"/>
      <c r="AC44" s="467"/>
      <c r="AD44" s="469"/>
      <c r="AE44" s="471"/>
      <c r="AF44" s="466"/>
      <c r="AG44" s="466"/>
      <c r="AH44" s="466"/>
      <c r="AI44" s="484"/>
      <c r="AJ44" s="475"/>
    </row>
    <row r="45" spans="1:36" ht="39.75" customHeight="1">
      <c r="A45" s="598"/>
      <c r="B45" s="275"/>
      <c r="C45" s="356"/>
      <c r="D45" s="599"/>
      <c r="E45" s="486"/>
      <c r="F45" s="299"/>
      <c r="G45" s="300"/>
      <c r="H45" s="301"/>
      <c r="I45" s="346"/>
      <c r="J45" s="325"/>
      <c r="K45" s="315"/>
      <c r="L45" s="486"/>
      <c r="M45" s="54" t="s">
        <v>30</v>
      </c>
      <c r="N45" s="51" t="s">
        <v>12</v>
      </c>
      <c r="O45" s="55" t="str">
        <f>IF(N45="SÍ",15,"0")</f>
        <v>0</v>
      </c>
      <c r="P45" s="325"/>
      <c r="Q45" s="331"/>
      <c r="R45" s="331"/>
      <c r="S45" s="327"/>
      <c r="T45" s="331"/>
      <c r="U45" s="327"/>
      <c r="V45" s="160"/>
      <c r="W45" s="162"/>
      <c r="X45" s="342"/>
      <c r="Y45" s="164"/>
      <c r="Z45" s="328"/>
      <c r="AA45" s="346"/>
      <c r="AB45" s="315"/>
      <c r="AC45" s="467"/>
      <c r="AD45" s="469"/>
      <c r="AE45" s="471"/>
      <c r="AF45" s="466"/>
      <c r="AG45" s="466"/>
      <c r="AH45" s="466"/>
      <c r="AI45" s="484"/>
      <c r="AJ45" s="475"/>
    </row>
    <row r="46" spans="1:36" ht="69" customHeight="1">
      <c r="A46" s="598"/>
      <c r="B46" s="275"/>
      <c r="C46" s="356"/>
      <c r="D46" s="599"/>
      <c r="E46" s="486"/>
      <c r="F46" s="299"/>
      <c r="G46" s="300"/>
      <c r="H46" s="301"/>
      <c r="I46" s="346"/>
      <c r="J46" s="325"/>
      <c r="K46" s="315"/>
      <c r="L46" s="486"/>
      <c r="M46" s="54" t="s">
        <v>92</v>
      </c>
      <c r="N46" s="51" t="s">
        <v>11</v>
      </c>
      <c r="O46" s="55">
        <f>IF(N46="SÍ",10,"0")</f>
        <v>10</v>
      </c>
      <c r="P46" s="325"/>
      <c r="Q46" s="331"/>
      <c r="R46" s="331"/>
      <c r="S46" s="327"/>
      <c r="T46" s="331"/>
      <c r="U46" s="327"/>
      <c r="V46" s="160"/>
      <c r="W46" s="162"/>
      <c r="X46" s="342"/>
      <c r="Y46" s="164"/>
      <c r="Z46" s="328"/>
      <c r="AA46" s="346"/>
      <c r="AB46" s="315"/>
      <c r="AC46" s="467"/>
      <c r="AD46" s="469"/>
      <c r="AE46" s="471"/>
      <c r="AF46" s="466"/>
      <c r="AG46" s="466"/>
      <c r="AH46" s="466"/>
      <c r="AI46" s="484"/>
      <c r="AJ46" s="475"/>
    </row>
    <row r="47" spans="1:36" ht="69" customHeight="1" thickBot="1">
      <c r="A47" s="598"/>
      <c r="B47" s="275"/>
      <c r="C47" s="357"/>
      <c r="D47" s="600"/>
      <c r="E47" s="487"/>
      <c r="F47" s="309"/>
      <c r="G47" s="341"/>
      <c r="H47" s="324"/>
      <c r="I47" s="346"/>
      <c r="J47" s="325"/>
      <c r="K47" s="326"/>
      <c r="L47" s="487"/>
      <c r="M47" s="57" t="s">
        <v>29</v>
      </c>
      <c r="N47" s="51" t="s">
        <v>12</v>
      </c>
      <c r="O47" s="55" t="str">
        <f>IF(N47="SÍ",30,"0")</f>
        <v>0</v>
      </c>
      <c r="P47" s="325"/>
      <c r="Q47" s="331"/>
      <c r="R47" s="331"/>
      <c r="S47" s="327"/>
      <c r="T47" s="331"/>
      <c r="U47" s="327"/>
      <c r="V47" s="160"/>
      <c r="W47" s="235"/>
      <c r="X47" s="353"/>
      <c r="Y47" s="239"/>
      <c r="Z47" s="328"/>
      <c r="AA47" s="346"/>
      <c r="AB47" s="326"/>
      <c r="AC47" s="467"/>
      <c r="AD47" s="469"/>
      <c r="AE47" s="471"/>
      <c r="AF47" s="466"/>
      <c r="AG47" s="466"/>
      <c r="AH47" s="466"/>
      <c r="AI47" s="484"/>
      <c r="AJ47" s="475"/>
    </row>
    <row r="48" spans="1:36" ht="69" customHeight="1">
      <c r="A48" s="598"/>
      <c r="B48" s="275"/>
      <c r="C48" s="355" t="s">
        <v>119</v>
      </c>
      <c r="D48" s="355" t="s">
        <v>120</v>
      </c>
      <c r="E48" s="485" t="s">
        <v>121</v>
      </c>
      <c r="F48" s="299" t="s">
        <v>15</v>
      </c>
      <c r="G48" s="300" t="str">
        <f>IF(F48="(1) RARA VEZ","1", IF(F48="(2) IMPROBABLE","2",IF(F48="(3) POSIBLE","3",IF(F48="(4) PROBABLE","4",IF(F48="(5) CASI SEGURO","5","")))))</f>
        <v>3</v>
      </c>
      <c r="H48" s="301" t="s">
        <v>20</v>
      </c>
      <c r="I48" s="346" t="str">
        <f>IF(H48="(5) MODERADO","5", IF(H48="(10) MAYOR","10",IF(H48="(20) CATASTROFICO","20","")))</f>
        <v>10</v>
      </c>
      <c r="J48" s="325">
        <f>G48*I48</f>
        <v>30</v>
      </c>
      <c r="K48" s="313">
        <f>+J48</f>
        <v>30</v>
      </c>
      <c r="L48" s="485" t="s">
        <v>122</v>
      </c>
      <c r="M48" s="50" t="s">
        <v>6</v>
      </c>
      <c r="N48" s="51" t="s">
        <v>11</v>
      </c>
      <c r="O48" s="52">
        <f>IF(N48="SÍ",15,"0")</f>
        <v>15</v>
      </c>
      <c r="P48" s="361">
        <f>SUM(O48:O54)</f>
        <v>30</v>
      </c>
      <c r="Q48" s="362">
        <f>IF(AND($P48&gt;=0,$P48&lt;=50),0,IF(AND($P48&gt;50,$P48&lt;=75),1,IF(AND($P48&gt;75,$P48&lt;=100),2,"")))</f>
        <v>0</v>
      </c>
      <c r="R48" s="362">
        <f>$G48-$Q48</f>
        <v>3</v>
      </c>
      <c r="S48" s="363">
        <f>IF($R48&lt;=0,1,$R48)</f>
        <v>3</v>
      </c>
      <c r="T48" s="362">
        <f>$I48-$Q48</f>
        <v>10</v>
      </c>
      <c r="U48" s="363" t="str">
        <f>IF($T48=19,10,IF($T48=18,5,IF($T48=9,5,IF($T48=8,5,I48))))</f>
        <v>10</v>
      </c>
      <c r="V48" s="198" t="s">
        <v>9</v>
      </c>
      <c r="W48" s="199" t="str">
        <f>IF(AND($V48="PROBABILIDAD",$S48=1),$XEV$6,IF(AND($V48="PROBABILIDAD",$S48=2),$XEV$5,IF(AND($V48="PROBABILIDAD",$S48=3),$XEV$4,IF(AND($V48="PROBABILIDAD",$S48=4),$XEV$3,IF(AND($V48="PROBABILIDAD",$S48=5),$XEV$2,$F48)))))</f>
        <v>(3) POSIBLE</v>
      </c>
      <c r="X48" s="236" t="str">
        <f>IF($V48="PROBABILIDAD",$S48,$G48)</f>
        <v>3</v>
      </c>
      <c r="Y48" s="200" t="str">
        <f>IF(AND($V48="IMPACTO",$T48=18),$XEV$9,IF(AND($V48="IMPACTO",$T48=19),$XEW$9,IF(AND($V48="IMPACTO",$T48=20),$XEX$9,IF(AND($V48="IMPACTO",$T48&lt;10),$XEV$9,$H48))))</f>
        <v>(10) MAYOR</v>
      </c>
      <c r="Z48" s="328" t="str">
        <f>IF($V48="IMPACTO",$U48,$I48)</f>
        <v>10</v>
      </c>
      <c r="AA48" s="346">
        <f>$X48*$Z48</f>
        <v>30</v>
      </c>
      <c r="AB48" s="313">
        <f>$AA48</f>
        <v>30</v>
      </c>
      <c r="AC48" s="349" t="s">
        <v>123</v>
      </c>
      <c r="AD48" s="468" t="s">
        <v>124</v>
      </c>
      <c r="AE48" s="470" t="s">
        <v>317</v>
      </c>
      <c r="AF48" s="470" t="s">
        <v>125</v>
      </c>
      <c r="AG48" s="472"/>
      <c r="AH48" s="470"/>
      <c r="AI48" s="470" t="s">
        <v>126</v>
      </c>
      <c r="AJ48" s="474" t="s">
        <v>127</v>
      </c>
    </row>
    <row r="49" spans="1:36" ht="69" customHeight="1">
      <c r="A49" s="598"/>
      <c r="B49" s="275"/>
      <c r="C49" s="356"/>
      <c r="D49" s="355"/>
      <c r="E49" s="486"/>
      <c r="F49" s="299"/>
      <c r="G49" s="300"/>
      <c r="H49" s="301"/>
      <c r="I49" s="346"/>
      <c r="J49" s="325"/>
      <c r="K49" s="314"/>
      <c r="L49" s="486"/>
      <c r="M49" s="54" t="s">
        <v>7</v>
      </c>
      <c r="N49" s="51" t="s">
        <v>11</v>
      </c>
      <c r="O49" s="55">
        <f>IF(N49="SÍ",5,"0")</f>
        <v>5</v>
      </c>
      <c r="P49" s="325"/>
      <c r="Q49" s="331"/>
      <c r="R49" s="331"/>
      <c r="S49" s="327"/>
      <c r="T49" s="331"/>
      <c r="U49" s="327"/>
      <c r="V49" s="160"/>
      <c r="W49" s="162"/>
      <c r="X49" s="237"/>
      <c r="Y49" s="164"/>
      <c r="Z49" s="328"/>
      <c r="AA49" s="346"/>
      <c r="AB49" s="314"/>
      <c r="AC49" s="467"/>
      <c r="AD49" s="469"/>
      <c r="AE49" s="471"/>
      <c r="AF49" s="471"/>
      <c r="AG49" s="471"/>
      <c r="AH49" s="471"/>
      <c r="AI49" s="473"/>
      <c r="AJ49" s="475"/>
    </row>
    <row r="50" spans="1:36" ht="69" customHeight="1">
      <c r="A50" s="598"/>
      <c r="B50" s="275"/>
      <c r="C50" s="356"/>
      <c r="D50" s="355"/>
      <c r="E50" s="486"/>
      <c r="F50" s="299"/>
      <c r="G50" s="300"/>
      <c r="H50" s="301"/>
      <c r="I50" s="346"/>
      <c r="J50" s="325"/>
      <c r="K50" s="315" t="str">
        <f>IF(AND(J48&gt;=5,J48&lt;=10),"BAJA",IF(AND(J48&gt;=15,J48&lt;=25),"MODERADA",IF(AND(J48&gt;=30,J48&lt;=50),"ALTA",IF(AND(J48&gt;=60,J48&lt;=100),"EXTREMA",""))))</f>
        <v>ALTA</v>
      </c>
      <c r="L50" s="486"/>
      <c r="M50" s="56" t="s">
        <v>3</v>
      </c>
      <c r="N50" s="51" t="s">
        <v>12</v>
      </c>
      <c r="O50" s="55" t="str">
        <f>IF(N50="SÍ",15,"0")</f>
        <v>0</v>
      </c>
      <c r="P50" s="325"/>
      <c r="Q50" s="331"/>
      <c r="R50" s="331"/>
      <c r="S50" s="327"/>
      <c r="T50" s="331"/>
      <c r="U50" s="327"/>
      <c r="V50" s="160"/>
      <c r="W50" s="162"/>
      <c r="X50" s="237"/>
      <c r="Y50" s="164"/>
      <c r="Z50" s="328"/>
      <c r="AA50" s="346"/>
      <c r="AB50" s="315" t="str">
        <f>IF(AND($AA48&gt;=5,$AA48&lt;=10),"BAJA",IF(AND($AA48&gt;=15,$AA48&lt;=25),"MODERADA",IF(AND($AA48&gt;=30,$AA48&lt;=50),"ALTA",IF(AND($AA48&gt;=60,$AA48&lt;=100),"EXTREMA",""))))</f>
        <v>ALTA</v>
      </c>
      <c r="AC50" s="467"/>
      <c r="AD50" s="469"/>
      <c r="AE50" s="471"/>
      <c r="AF50" s="471"/>
      <c r="AG50" s="471"/>
      <c r="AH50" s="471"/>
      <c r="AI50" s="473"/>
      <c r="AJ50" s="475"/>
    </row>
    <row r="51" spans="1:36" ht="69" customHeight="1">
      <c r="A51" s="598"/>
      <c r="B51" s="275"/>
      <c r="C51" s="356"/>
      <c r="D51" s="355"/>
      <c r="E51" s="486"/>
      <c r="F51" s="299"/>
      <c r="G51" s="300"/>
      <c r="H51" s="301"/>
      <c r="I51" s="346"/>
      <c r="J51" s="325"/>
      <c r="K51" s="315"/>
      <c r="L51" s="486"/>
      <c r="M51" s="56" t="s">
        <v>4</v>
      </c>
      <c r="N51" s="51" t="s">
        <v>11</v>
      </c>
      <c r="O51" s="55">
        <f>IF(N51="SÍ",10,"0")</f>
        <v>10</v>
      </c>
      <c r="P51" s="325"/>
      <c r="Q51" s="331"/>
      <c r="R51" s="331"/>
      <c r="S51" s="327"/>
      <c r="T51" s="331"/>
      <c r="U51" s="327"/>
      <c r="V51" s="160"/>
      <c r="W51" s="162"/>
      <c r="X51" s="237"/>
      <c r="Y51" s="164"/>
      <c r="Z51" s="328"/>
      <c r="AA51" s="346"/>
      <c r="AB51" s="315"/>
      <c r="AC51" s="467"/>
      <c r="AD51" s="469"/>
      <c r="AE51" s="471"/>
      <c r="AF51" s="471"/>
      <c r="AG51" s="471"/>
      <c r="AH51" s="471"/>
      <c r="AI51" s="473"/>
      <c r="AJ51" s="475"/>
    </row>
    <row r="52" spans="1:36" ht="69" customHeight="1">
      <c r="A52" s="598"/>
      <c r="B52" s="275"/>
      <c r="C52" s="356"/>
      <c r="D52" s="355"/>
      <c r="E52" s="486"/>
      <c r="F52" s="299"/>
      <c r="G52" s="300"/>
      <c r="H52" s="301"/>
      <c r="I52" s="346"/>
      <c r="J52" s="325"/>
      <c r="K52" s="315"/>
      <c r="L52" s="486"/>
      <c r="M52" s="54" t="s">
        <v>30</v>
      </c>
      <c r="N52" s="51" t="s">
        <v>12</v>
      </c>
      <c r="O52" s="55" t="str">
        <f>IF(N52="SÍ",15,"0")</f>
        <v>0</v>
      </c>
      <c r="P52" s="325"/>
      <c r="Q52" s="331"/>
      <c r="R52" s="331"/>
      <c r="S52" s="327"/>
      <c r="T52" s="331"/>
      <c r="U52" s="327"/>
      <c r="V52" s="160"/>
      <c r="W52" s="162"/>
      <c r="X52" s="237"/>
      <c r="Y52" s="164"/>
      <c r="Z52" s="328"/>
      <c r="AA52" s="346"/>
      <c r="AB52" s="315"/>
      <c r="AC52" s="467"/>
      <c r="AD52" s="469"/>
      <c r="AE52" s="471"/>
      <c r="AF52" s="471"/>
      <c r="AG52" s="471"/>
      <c r="AH52" s="471"/>
      <c r="AI52" s="473"/>
      <c r="AJ52" s="475"/>
    </row>
    <row r="53" spans="1:36" ht="31.5">
      <c r="A53" s="598"/>
      <c r="B53" s="275"/>
      <c r="C53" s="356"/>
      <c r="D53" s="355"/>
      <c r="E53" s="486"/>
      <c r="F53" s="299"/>
      <c r="G53" s="300"/>
      <c r="H53" s="301"/>
      <c r="I53" s="346"/>
      <c r="J53" s="325"/>
      <c r="K53" s="315"/>
      <c r="L53" s="486"/>
      <c r="M53" s="54" t="s">
        <v>92</v>
      </c>
      <c r="N53" s="51" t="s">
        <v>12</v>
      </c>
      <c r="O53" s="55" t="str">
        <f>IF(N53="SÍ",10,"0")</f>
        <v>0</v>
      </c>
      <c r="P53" s="325"/>
      <c r="Q53" s="331"/>
      <c r="R53" s="331"/>
      <c r="S53" s="327"/>
      <c r="T53" s="331"/>
      <c r="U53" s="327"/>
      <c r="V53" s="160"/>
      <c r="W53" s="162"/>
      <c r="X53" s="237"/>
      <c r="Y53" s="164"/>
      <c r="Z53" s="328"/>
      <c r="AA53" s="346"/>
      <c r="AB53" s="315"/>
      <c r="AC53" s="467"/>
      <c r="AD53" s="469"/>
      <c r="AE53" s="471"/>
      <c r="AF53" s="471"/>
      <c r="AG53" s="471"/>
      <c r="AH53" s="471"/>
      <c r="AI53" s="473"/>
      <c r="AJ53" s="475"/>
    </row>
    <row r="54" spans="1:36" ht="32.25" thickBot="1">
      <c r="A54" s="598"/>
      <c r="B54" s="275"/>
      <c r="C54" s="357"/>
      <c r="D54" s="358"/>
      <c r="E54" s="487"/>
      <c r="F54" s="309"/>
      <c r="G54" s="341"/>
      <c r="H54" s="324"/>
      <c r="I54" s="346"/>
      <c r="J54" s="325"/>
      <c r="K54" s="326"/>
      <c r="L54" s="487"/>
      <c r="M54" s="57" t="s">
        <v>29</v>
      </c>
      <c r="N54" s="71" t="s">
        <v>12</v>
      </c>
      <c r="O54" s="55" t="str">
        <f>IF(N54="SÍ",30,"0")</f>
        <v>0</v>
      </c>
      <c r="P54" s="325"/>
      <c r="Q54" s="331"/>
      <c r="R54" s="331"/>
      <c r="S54" s="327"/>
      <c r="T54" s="331"/>
      <c r="U54" s="327"/>
      <c r="V54" s="160"/>
      <c r="W54" s="162"/>
      <c r="X54" s="237"/>
      <c r="Y54" s="164"/>
      <c r="Z54" s="328"/>
      <c r="AA54" s="346"/>
      <c r="AB54" s="326"/>
      <c r="AC54" s="467"/>
      <c r="AD54" s="469"/>
      <c r="AE54" s="471"/>
      <c r="AF54" s="471"/>
      <c r="AG54" s="471"/>
      <c r="AH54" s="471"/>
      <c r="AI54" s="473"/>
      <c r="AJ54" s="475"/>
    </row>
    <row r="55" spans="1:36" ht="53.25" customHeight="1">
      <c r="A55" s="436" t="s">
        <v>117</v>
      </c>
      <c r="B55" s="274" t="s">
        <v>150</v>
      </c>
      <c r="C55" s="157" t="s">
        <v>151</v>
      </c>
      <c r="D55" s="157" t="s">
        <v>152</v>
      </c>
      <c r="E55" s="157" t="s">
        <v>153</v>
      </c>
      <c r="F55" s="439" t="s">
        <v>15</v>
      </c>
      <c r="G55" s="440" t="str">
        <f>IF(F55="(1) RARA VEZ","1", IF(F55="(2) IMPROBABLE","2",IF(F55="(3) POSIBLE","3",IF(F55="(4) PROBABLE","4",IF(F55="(5) CASI SEGURO","5","")))))</f>
        <v>3</v>
      </c>
      <c r="H55" s="441" t="s">
        <v>20</v>
      </c>
      <c r="I55" s="423" t="str">
        <f>IF(H55="(5) MODERADO","5", IF(H55="(10) MAYOR","10",IF(H55="(20) CATASTROFICO","20","")))</f>
        <v>10</v>
      </c>
      <c r="J55" s="423">
        <f>G55*I55</f>
        <v>30</v>
      </c>
      <c r="K55" s="313">
        <f>+J55</f>
        <v>30</v>
      </c>
      <c r="L55" s="193" t="s">
        <v>154</v>
      </c>
      <c r="M55" s="58" t="s">
        <v>6</v>
      </c>
      <c r="N55" s="72" t="s">
        <v>11</v>
      </c>
      <c r="O55" s="73">
        <f>IF(N55="SÍ",15,"0")</f>
        <v>15</v>
      </c>
      <c r="P55" s="443">
        <f>SUM(O55:O61)</f>
        <v>55</v>
      </c>
      <c r="Q55" s="444">
        <f>IF(AND($P55&gt;=0,$P55&lt;=50),0,IF(AND($P55&gt;50,$P55&lt;=75),1,IF(AND($P55&gt;75,$P55&lt;=100),2,"")))</f>
        <v>1</v>
      </c>
      <c r="R55" s="444">
        <f>$G55-$Q55</f>
        <v>2</v>
      </c>
      <c r="S55" s="445">
        <f>IF($R55&lt;=0,1,$R55)</f>
        <v>2</v>
      </c>
      <c r="T55" s="444">
        <f>$I55-$Q55</f>
        <v>9</v>
      </c>
      <c r="U55" s="445">
        <f>IF($T55=19,10,IF($T55=18,5,IF($T55=9,5,IF($T55=8,5,I55))))</f>
        <v>5</v>
      </c>
      <c r="V55" s="417" t="s">
        <v>8</v>
      </c>
      <c r="W55" s="366" t="str">
        <f>IF(AND($V55="PROBABILIDAD",$S55=1),$XEV$6,IF(AND($V55="PROBABILIDAD",$S55=2),$XEV$5,IF(AND($V55="PROBABILIDAD",$S55=3),$XEV$4,IF(AND($V55="PROBABILIDAD",$S55=4),$XEV$3,IF(AND($V55="PROBABILIDAD",$S55=5),$XEV$2,$F55)))))</f>
        <v>(2) IMPROBABLE</v>
      </c>
      <c r="X55" s="418">
        <f>IF($V55="PROBABILIDAD",$S55,$G55)</f>
        <v>2</v>
      </c>
      <c r="Y55" s="421" t="str">
        <f>IF(AND($V55="IMPACTO",$T55=18),$XEV$9,IF(AND($V55="IMPACTO",$T55=19),$XEW$9,IF(AND($V55="IMPACTO",$T55=20),$XEX$9,IF(AND($V55="IMPACTO",$T55&lt;10),$XEV$9,$H55))))</f>
        <v>(10) MAYOR</v>
      </c>
      <c r="Z55" s="422" t="str">
        <f>IF($V55="IMPACTO",$U55,$I55)</f>
        <v>10</v>
      </c>
      <c r="AA55" s="423">
        <f>$X55*$Z55</f>
        <v>20</v>
      </c>
      <c r="AB55" s="167">
        <f>$AA55</f>
        <v>20</v>
      </c>
      <c r="AC55" s="424" t="s">
        <v>155</v>
      </c>
      <c r="AD55" s="425">
        <v>43464</v>
      </c>
      <c r="AE55" s="424" t="s">
        <v>156</v>
      </c>
      <c r="AF55" s="424" t="s">
        <v>157</v>
      </c>
      <c r="AG55" s="426"/>
      <c r="AH55" s="426"/>
      <c r="AI55" s="427" t="s">
        <v>158</v>
      </c>
      <c r="AJ55" s="430" t="s">
        <v>159</v>
      </c>
    </row>
    <row r="56" spans="1:36" ht="60" customHeight="1">
      <c r="A56" s="437"/>
      <c r="B56" s="275"/>
      <c r="C56" s="158"/>
      <c r="D56" s="182"/>
      <c r="E56" s="158"/>
      <c r="F56" s="299"/>
      <c r="G56" s="292"/>
      <c r="H56" s="301"/>
      <c r="I56" s="378"/>
      <c r="J56" s="378"/>
      <c r="K56" s="314"/>
      <c r="L56" s="442"/>
      <c r="M56" s="54" t="s">
        <v>7</v>
      </c>
      <c r="N56" s="68" t="s">
        <v>11</v>
      </c>
      <c r="O56" s="70">
        <f>IF(N56="SÍ",5,"0")</f>
        <v>5</v>
      </c>
      <c r="P56" s="378"/>
      <c r="Q56" s="409"/>
      <c r="R56" s="409"/>
      <c r="S56" s="412"/>
      <c r="T56" s="409"/>
      <c r="U56" s="412"/>
      <c r="V56" s="160"/>
      <c r="W56" s="162"/>
      <c r="X56" s="419"/>
      <c r="Y56" s="164"/>
      <c r="Z56" s="376"/>
      <c r="AA56" s="378"/>
      <c r="AB56" s="167"/>
      <c r="AC56" s="381"/>
      <c r="AD56" s="384"/>
      <c r="AE56" s="381"/>
      <c r="AF56" s="381"/>
      <c r="AG56" s="384"/>
      <c r="AH56" s="384"/>
      <c r="AI56" s="428"/>
      <c r="AJ56" s="391"/>
    </row>
    <row r="57" spans="1:36" ht="39" customHeight="1">
      <c r="A57" s="437"/>
      <c r="B57" s="275"/>
      <c r="C57" s="158"/>
      <c r="D57" s="182"/>
      <c r="E57" s="158"/>
      <c r="F57" s="299"/>
      <c r="G57" s="292"/>
      <c r="H57" s="301"/>
      <c r="I57" s="378"/>
      <c r="J57" s="378"/>
      <c r="K57" s="315" t="str">
        <f>IF(AND(J55&gt;=5,J55&lt;=10),"BAJA",IF(AND(J55&gt;=15,J55&lt;=25),"MODERADA",IF(AND(J55&gt;=30,J55&lt;=50),"ALTA",IF(AND(J55&gt;=60,J55&lt;=100),"EXTREMA",""))))</f>
        <v>ALTA</v>
      </c>
      <c r="L57" s="442"/>
      <c r="M57" s="56" t="s">
        <v>3</v>
      </c>
      <c r="N57" s="68" t="s">
        <v>12</v>
      </c>
      <c r="O57" s="70" t="str">
        <f>IF(N57="SÍ",15,"0")</f>
        <v>0</v>
      </c>
      <c r="P57" s="378"/>
      <c r="Q57" s="409"/>
      <c r="R57" s="409"/>
      <c r="S57" s="412"/>
      <c r="T57" s="409"/>
      <c r="U57" s="412"/>
      <c r="V57" s="160"/>
      <c r="W57" s="162"/>
      <c r="X57" s="419"/>
      <c r="Y57" s="164"/>
      <c r="Z57" s="376"/>
      <c r="AA57" s="378"/>
      <c r="AB57" s="168" t="str">
        <f>IF(AND($AA55&gt;=5,$AA55&lt;=10),"BAJA",IF(AND($AA55&gt;=15,$AA55&lt;=25),"MODERADA",IF(AND($AA55&gt;=30,$AA55&lt;=50),"ALTA",IF(AND($AA55&gt;=60,$AA55&lt;=100),"EXTREMA",""))))</f>
        <v>MODERADA</v>
      </c>
      <c r="AC57" s="381"/>
      <c r="AD57" s="384"/>
      <c r="AE57" s="381"/>
      <c r="AF57" s="381"/>
      <c r="AG57" s="384"/>
      <c r="AH57" s="384"/>
      <c r="AI57" s="428"/>
      <c r="AJ57" s="391"/>
    </row>
    <row r="58" spans="1:36" ht="43.5" customHeight="1">
      <c r="A58" s="437"/>
      <c r="B58" s="275"/>
      <c r="C58" s="158"/>
      <c r="D58" s="182"/>
      <c r="E58" s="158"/>
      <c r="F58" s="299"/>
      <c r="G58" s="292"/>
      <c r="H58" s="301"/>
      <c r="I58" s="378"/>
      <c r="J58" s="378"/>
      <c r="K58" s="315"/>
      <c r="L58" s="442"/>
      <c r="M58" s="56" t="s">
        <v>4</v>
      </c>
      <c r="N58" s="68" t="s">
        <v>11</v>
      </c>
      <c r="O58" s="70">
        <f>IF(N58="SÍ",10,"0")</f>
        <v>10</v>
      </c>
      <c r="P58" s="378"/>
      <c r="Q58" s="409"/>
      <c r="R58" s="409"/>
      <c r="S58" s="412"/>
      <c r="T58" s="409"/>
      <c r="U58" s="412"/>
      <c r="V58" s="160"/>
      <c r="W58" s="162"/>
      <c r="X58" s="419"/>
      <c r="Y58" s="164"/>
      <c r="Z58" s="376"/>
      <c r="AA58" s="378"/>
      <c r="AB58" s="168"/>
      <c r="AC58" s="381"/>
      <c r="AD58" s="384"/>
      <c r="AE58" s="381"/>
      <c r="AF58" s="381"/>
      <c r="AG58" s="384"/>
      <c r="AH58" s="384"/>
      <c r="AI58" s="428"/>
      <c r="AJ58" s="391"/>
    </row>
    <row r="59" spans="1:36" ht="42.75" customHeight="1">
      <c r="A59" s="437"/>
      <c r="B59" s="275"/>
      <c r="C59" s="158"/>
      <c r="D59" s="182"/>
      <c r="E59" s="158"/>
      <c r="F59" s="299"/>
      <c r="G59" s="292"/>
      <c r="H59" s="301"/>
      <c r="I59" s="378"/>
      <c r="J59" s="378"/>
      <c r="K59" s="315"/>
      <c r="L59" s="442"/>
      <c r="M59" s="54" t="s">
        <v>30</v>
      </c>
      <c r="N59" s="68" t="s">
        <v>11</v>
      </c>
      <c r="O59" s="70">
        <f>IF(N59="SÍ",15,"0")</f>
        <v>15</v>
      </c>
      <c r="P59" s="378"/>
      <c r="Q59" s="409"/>
      <c r="R59" s="409"/>
      <c r="S59" s="412"/>
      <c r="T59" s="409"/>
      <c r="U59" s="412"/>
      <c r="V59" s="160"/>
      <c r="W59" s="162"/>
      <c r="X59" s="419"/>
      <c r="Y59" s="164"/>
      <c r="Z59" s="376"/>
      <c r="AA59" s="378"/>
      <c r="AB59" s="168"/>
      <c r="AC59" s="381"/>
      <c r="AD59" s="384"/>
      <c r="AE59" s="381"/>
      <c r="AF59" s="381"/>
      <c r="AG59" s="384"/>
      <c r="AH59" s="384"/>
      <c r="AI59" s="428"/>
      <c r="AJ59" s="391"/>
    </row>
    <row r="60" spans="1:36" ht="50.25" customHeight="1">
      <c r="A60" s="437"/>
      <c r="B60" s="275"/>
      <c r="C60" s="158"/>
      <c r="D60" s="182"/>
      <c r="E60" s="158"/>
      <c r="F60" s="299"/>
      <c r="G60" s="292"/>
      <c r="H60" s="301"/>
      <c r="I60" s="378"/>
      <c r="J60" s="378"/>
      <c r="K60" s="315"/>
      <c r="L60" s="442"/>
      <c r="M60" s="54" t="s">
        <v>92</v>
      </c>
      <c r="N60" s="68" t="s">
        <v>11</v>
      </c>
      <c r="O60" s="70">
        <f>IF(N60="SÍ",10,"0")</f>
        <v>10</v>
      </c>
      <c r="P60" s="378"/>
      <c r="Q60" s="409"/>
      <c r="R60" s="409"/>
      <c r="S60" s="412"/>
      <c r="T60" s="409"/>
      <c r="U60" s="412"/>
      <c r="V60" s="160"/>
      <c r="W60" s="162"/>
      <c r="X60" s="419"/>
      <c r="Y60" s="164"/>
      <c r="Z60" s="376"/>
      <c r="AA60" s="378"/>
      <c r="AB60" s="168"/>
      <c r="AC60" s="381"/>
      <c r="AD60" s="384"/>
      <c r="AE60" s="381"/>
      <c r="AF60" s="381"/>
      <c r="AG60" s="384"/>
      <c r="AH60" s="384"/>
      <c r="AI60" s="428"/>
      <c r="AJ60" s="391"/>
    </row>
    <row r="61" spans="1:36" ht="89.25" customHeight="1" thickBot="1">
      <c r="A61" s="437"/>
      <c r="B61" s="275"/>
      <c r="C61" s="159"/>
      <c r="D61" s="183"/>
      <c r="E61" s="159"/>
      <c r="F61" s="309"/>
      <c r="G61" s="293"/>
      <c r="H61" s="324"/>
      <c r="I61" s="378"/>
      <c r="J61" s="378"/>
      <c r="K61" s="326"/>
      <c r="L61" s="442"/>
      <c r="M61" s="57" t="s">
        <v>29</v>
      </c>
      <c r="N61" s="68" t="s">
        <v>12</v>
      </c>
      <c r="O61" s="70" t="str">
        <f>IF(N61="SÍ",30,"0")</f>
        <v>0</v>
      </c>
      <c r="P61" s="378"/>
      <c r="Q61" s="409"/>
      <c r="R61" s="409"/>
      <c r="S61" s="412"/>
      <c r="T61" s="409"/>
      <c r="U61" s="412"/>
      <c r="V61" s="160"/>
      <c r="W61" s="235"/>
      <c r="X61" s="420"/>
      <c r="Y61" s="239"/>
      <c r="Z61" s="376"/>
      <c r="AA61" s="378"/>
      <c r="AB61" s="201"/>
      <c r="AC61" s="381"/>
      <c r="AD61" s="384"/>
      <c r="AE61" s="381"/>
      <c r="AF61" s="381"/>
      <c r="AG61" s="384"/>
      <c r="AH61" s="384"/>
      <c r="AI61" s="429"/>
      <c r="AJ61" s="391"/>
    </row>
    <row r="62" spans="1:36" ht="56.25" customHeight="1">
      <c r="A62" s="437"/>
      <c r="B62" s="275"/>
      <c r="C62" s="182" t="s">
        <v>160</v>
      </c>
      <c r="D62" s="182" t="s">
        <v>118</v>
      </c>
      <c r="E62" s="182" t="s">
        <v>161</v>
      </c>
      <c r="F62" s="398" t="s">
        <v>15</v>
      </c>
      <c r="G62" s="400" t="str">
        <f>IF(F62="(1) RARA VEZ","1", IF(F62="(2) IMPROBABLE","2",IF(F62="(3) POSIBLE","3",IF(F62="(4) PROBABLE","4",IF(F62="(5) CASI SEGURO","5","")))))</f>
        <v>3</v>
      </c>
      <c r="H62" s="402" t="s">
        <v>20</v>
      </c>
      <c r="I62" s="378" t="str">
        <f>IF(H62="(5) MODERADO","5", IF(H62="(10) MAYOR","10",IF(H62="(20) CATASTROFICO","20","")))</f>
        <v>10</v>
      </c>
      <c r="J62" s="378">
        <f>G62*I62</f>
        <v>30</v>
      </c>
      <c r="K62" s="313">
        <f>+J62</f>
        <v>30</v>
      </c>
      <c r="L62" s="404" t="s">
        <v>319</v>
      </c>
      <c r="M62" s="50" t="s">
        <v>6</v>
      </c>
      <c r="N62" s="68" t="s">
        <v>11</v>
      </c>
      <c r="O62" s="69">
        <f>IF(N62="SÍ",15,"0")</f>
        <v>15</v>
      </c>
      <c r="P62" s="407">
        <f>SUM(O62:O68)</f>
        <v>85</v>
      </c>
      <c r="Q62" s="408">
        <f>IF(AND($P62&gt;=0,$P62&lt;=50),0,IF(AND($P62&gt;50,$P62&lt;=75),1,IF(AND($P62&gt;75,$P62&lt;=100),2,"")))</f>
        <v>2</v>
      </c>
      <c r="R62" s="408">
        <f>$G62-$Q62</f>
        <v>1</v>
      </c>
      <c r="S62" s="411">
        <f>IF($R62&lt;=0,1,$R62)</f>
        <v>1</v>
      </c>
      <c r="T62" s="408">
        <f>$I62-$Q62</f>
        <v>8</v>
      </c>
      <c r="U62" s="411">
        <f>IF($T62=19,10,IF($T62=18,5,IF($T62=9,5,IF($T62=8,5,I62))))</f>
        <v>5</v>
      </c>
      <c r="V62" s="414" t="s">
        <v>8</v>
      </c>
      <c r="W62" s="367" t="str">
        <f>IF(AND($V62="PROBABILIDAD",$S62=1),$XEV$6,IF(AND($V62="PROBABILIDAD",$S62=2),$XEV$5,IF(AND($V62="PROBABILIDAD",$S62=3),$XEV$4,IF(AND($V62="PROBABILIDAD",$S62=4),$XEV$3,IF(AND($V62="PROBABILIDAD",$S62=5),$XEV$2,$F62)))))</f>
        <v>(1) RARA VEZ</v>
      </c>
      <c r="X62" s="370">
        <f>IF($V62="PROBABILIDAD",$S62,$G62)</f>
        <v>1</v>
      </c>
      <c r="Y62" s="373" t="str">
        <f>IF(AND($V62="IMPACTO",$T62=18),$XEV$9,IF(AND($V62="IMPACTO",$T62=19),$XEW$9,IF(AND($V62="IMPACTO",$T62=20),$XEX$9,IF(AND($V62="IMPACTO",$T62&lt;10),$XEV$9,$H62))))</f>
        <v>(10) MAYOR</v>
      </c>
      <c r="Z62" s="376" t="str">
        <f>IF($V62="IMPACTO",$U62,$I62)</f>
        <v>10</v>
      </c>
      <c r="AA62" s="378">
        <f>$X62*$Z62</f>
        <v>10</v>
      </c>
      <c r="AB62" s="347">
        <f>$AA62</f>
        <v>10</v>
      </c>
      <c r="AC62" s="380" t="s">
        <v>162</v>
      </c>
      <c r="AD62" s="383">
        <v>43464</v>
      </c>
      <c r="AE62" s="380" t="s">
        <v>163</v>
      </c>
      <c r="AF62" s="380" t="s">
        <v>164</v>
      </c>
      <c r="AG62" s="386"/>
      <c r="AH62" s="386"/>
      <c r="AI62" s="387" t="s">
        <v>158</v>
      </c>
      <c r="AJ62" s="390" t="s">
        <v>165</v>
      </c>
    </row>
    <row r="63" spans="1:36" ht="61.5" customHeight="1">
      <c r="A63" s="437"/>
      <c r="B63" s="275"/>
      <c r="C63" s="158"/>
      <c r="D63" s="182"/>
      <c r="E63" s="158"/>
      <c r="F63" s="398"/>
      <c r="G63" s="400"/>
      <c r="H63" s="402"/>
      <c r="I63" s="378"/>
      <c r="J63" s="378"/>
      <c r="K63" s="314"/>
      <c r="L63" s="405"/>
      <c r="M63" s="54" t="s">
        <v>7</v>
      </c>
      <c r="N63" s="68" t="s">
        <v>11</v>
      </c>
      <c r="O63" s="70">
        <f>IF(N63="SÍ",5,"0")</f>
        <v>5</v>
      </c>
      <c r="P63" s="378"/>
      <c r="Q63" s="409"/>
      <c r="R63" s="409"/>
      <c r="S63" s="412"/>
      <c r="T63" s="409"/>
      <c r="U63" s="412"/>
      <c r="V63" s="415"/>
      <c r="W63" s="368"/>
      <c r="X63" s="371"/>
      <c r="Y63" s="374"/>
      <c r="Z63" s="376"/>
      <c r="AA63" s="378"/>
      <c r="AB63" s="348"/>
      <c r="AC63" s="381"/>
      <c r="AD63" s="384"/>
      <c r="AE63" s="381"/>
      <c r="AF63" s="381"/>
      <c r="AG63" s="384"/>
      <c r="AH63" s="384"/>
      <c r="AI63" s="388"/>
      <c r="AJ63" s="391"/>
    </row>
    <row r="64" spans="1:36" ht="45.75" customHeight="1">
      <c r="A64" s="437"/>
      <c r="B64" s="275"/>
      <c r="C64" s="158"/>
      <c r="D64" s="182"/>
      <c r="E64" s="158"/>
      <c r="F64" s="398"/>
      <c r="G64" s="400"/>
      <c r="H64" s="402"/>
      <c r="I64" s="378"/>
      <c r="J64" s="378"/>
      <c r="K64" s="315" t="str">
        <f>IF(AND(J62&gt;=5,J62&lt;=10),"BAJA",IF(AND(J62&gt;=15,J62&lt;=25),"MODERADA",IF(AND(J62&gt;=30,J62&lt;=50),"ALTA",IF(AND(J62&gt;=60,J62&lt;=100),"EXTREMA",""))))</f>
        <v>ALTA</v>
      </c>
      <c r="L64" s="405"/>
      <c r="M64" s="56" t="s">
        <v>3</v>
      </c>
      <c r="N64" s="68" t="s">
        <v>12</v>
      </c>
      <c r="O64" s="70" t="str">
        <f>IF(N64="SÍ",15,"0")</f>
        <v>0</v>
      </c>
      <c r="P64" s="378"/>
      <c r="Q64" s="409"/>
      <c r="R64" s="409"/>
      <c r="S64" s="412"/>
      <c r="T64" s="409"/>
      <c r="U64" s="412"/>
      <c r="V64" s="415"/>
      <c r="W64" s="368"/>
      <c r="X64" s="371"/>
      <c r="Y64" s="374"/>
      <c r="Z64" s="376"/>
      <c r="AA64" s="378"/>
      <c r="AB64" s="141" t="str">
        <f>IF(AND($AA62&gt;=5,$AA62&lt;=10),"BAJA",IF(AND($AA62&gt;=15,$AA62&lt;=25),"MODERADA",IF(AND($AA62&gt;=30,$AA62&lt;=50),"ALTA",IF(AND($AA62&gt;=60,$AA62&lt;=100),"EXTREMA",""))))</f>
        <v>BAJA</v>
      </c>
      <c r="AC64" s="381"/>
      <c r="AD64" s="384"/>
      <c r="AE64" s="381"/>
      <c r="AF64" s="381"/>
      <c r="AG64" s="384"/>
      <c r="AH64" s="384"/>
      <c r="AI64" s="388"/>
      <c r="AJ64" s="391"/>
    </row>
    <row r="65" spans="1:36" ht="39.75" customHeight="1">
      <c r="A65" s="437"/>
      <c r="B65" s="275"/>
      <c r="C65" s="158"/>
      <c r="D65" s="182"/>
      <c r="E65" s="158"/>
      <c r="F65" s="398"/>
      <c r="G65" s="400"/>
      <c r="H65" s="402"/>
      <c r="I65" s="378"/>
      <c r="J65" s="378"/>
      <c r="K65" s="315"/>
      <c r="L65" s="405"/>
      <c r="M65" s="56" t="s">
        <v>4</v>
      </c>
      <c r="N65" s="68" t="s">
        <v>11</v>
      </c>
      <c r="O65" s="70">
        <f>IF(N65="SÍ",10,"0")</f>
        <v>10</v>
      </c>
      <c r="P65" s="378"/>
      <c r="Q65" s="409"/>
      <c r="R65" s="409"/>
      <c r="S65" s="412"/>
      <c r="T65" s="409"/>
      <c r="U65" s="412"/>
      <c r="V65" s="415"/>
      <c r="W65" s="368"/>
      <c r="X65" s="371"/>
      <c r="Y65" s="374"/>
      <c r="Z65" s="376"/>
      <c r="AA65" s="378"/>
      <c r="AB65" s="141"/>
      <c r="AC65" s="381"/>
      <c r="AD65" s="384"/>
      <c r="AE65" s="381"/>
      <c r="AF65" s="381"/>
      <c r="AG65" s="384"/>
      <c r="AH65" s="384"/>
      <c r="AI65" s="388"/>
      <c r="AJ65" s="391"/>
    </row>
    <row r="66" spans="1:36" ht="43.5" customHeight="1">
      <c r="A66" s="437"/>
      <c r="B66" s="275"/>
      <c r="C66" s="158"/>
      <c r="D66" s="182"/>
      <c r="E66" s="158"/>
      <c r="F66" s="398"/>
      <c r="G66" s="400"/>
      <c r="H66" s="402"/>
      <c r="I66" s="378"/>
      <c r="J66" s="378"/>
      <c r="K66" s="315"/>
      <c r="L66" s="405"/>
      <c r="M66" s="54" t="s">
        <v>30</v>
      </c>
      <c r="N66" s="68" t="s">
        <v>11</v>
      </c>
      <c r="O66" s="70">
        <f>IF(N66="SÍ",15,"0")</f>
        <v>15</v>
      </c>
      <c r="P66" s="378"/>
      <c r="Q66" s="409"/>
      <c r="R66" s="409"/>
      <c r="S66" s="412"/>
      <c r="T66" s="409"/>
      <c r="U66" s="412"/>
      <c r="V66" s="415"/>
      <c r="W66" s="368"/>
      <c r="X66" s="371"/>
      <c r="Y66" s="374"/>
      <c r="Z66" s="376"/>
      <c r="AA66" s="378"/>
      <c r="AB66" s="141"/>
      <c r="AC66" s="381"/>
      <c r="AD66" s="384"/>
      <c r="AE66" s="381"/>
      <c r="AF66" s="381"/>
      <c r="AG66" s="384"/>
      <c r="AH66" s="384"/>
      <c r="AI66" s="388"/>
      <c r="AJ66" s="391"/>
    </row>
    <row r="67" spans="1:36" ht="51.75" customHeight="1">
      <c r="A67" s="437"/>
      <c r="B67" s="275"/>
      <c r="C67" s="158"/>
      <c r="D67" s="182"/>
      <c r="E67" s="158"/>
      <c r="F67" s="398"/>
      <c r="G67" s="400"/>
      <c r="H67" s="402"/>
      <c r="I67" s="378"/>
      <c r="J67" s="378"/>
      <c r="K67" s="315"/>
      <c r="L67" s="405"/>
      <c r="M67" s="54" t="s">
        <v>92</v>
      </c>
      <c r="N67" s="68" t="s">
        <v>11</v>
      </c>
      <c r="O67" s="70">
        <f>IF(N67="SÍ",10,"0")</f>
        <v>10</v>
      </c>
      <c r="P67" s="378"/>
      <c r="Q67" s="409"/>
      <c r="R67" s="409"/>
      <c r="S67" s="412"/>
      <c r="T67" s="409"/>
      <c r="U67" s="412"/>
      <c r="V67" s="415"/>
      <c r="W67" s="368"/>
      <c r="X67" s="371"/>
      <c r="Y67" s="374"/>
      <c r="Z67" s="376"/>
      <c r="AA67" s="378"/>
      <c r="AB67" s="141"/>
      <c r="AC67" s="381"/>
      <c r="AD67" s="384"/>
      <c r="AE67" s="381"/>
      <c r="AF67" s="381"/>
      <c r="AG67" s="384"/>
      <c r="AH67" s="384"/>
      <c r="AI67" s="388"/>
      <c r="AJ67" s="391"/>
    </row>
    <row r="68" spans="1:36" ht="54.75" customHeight="1" thickBot="1">
      <c r="A68" s="438"/>
      <c r="B68" s="278"/>
      <c r="C68" s="396"/>
      <c r="D68" s="397"/>
      <c r="E68" s="396"/>
      <c r="F68" s="399"/>
      <c r="G68" s="401"/>
      <c r="H68" s="403"/>
      <c r="I68" s="379"/>
      <c r="J68" s="379"/>
      <c r="K68" s="326"/>
      <c r="L68" s="406"/>
      <c r="M68" s="61" t="s">
        <v>29</v>
      </c>
      <c r="N68" s="74" t="s">
        <v>11</v>
      </c>
      <c r="O68" s="75">
        <f>IF(N68="SÍ",30,"0")</f>
        <v>30</v>
      </c>
      <c r="P68" s="379"/>
      <c r="Q68" s="410"/>
      <c r="R68" s="410"/>
      <c r="S68" s="413"/>
      <c r="T68" s="410"/>
      <c r="U68" s="413"/>
      <c r="V68" s="416"/>
      <c r="W68" s="369"/>
      <c r="X68" s="372"/>
      <c r="Y68" s="375"/>
      <c r="Z68" s="377"/>
      <c r="AA68" s="379"/>
      <c r="AB68" s="141"/>
      <c r="AC68" s="382"/>
      <c r="AD68" s="385"/>
      <c r="AE68" s="382"/>
      <c r="AF68" s="382"/>
      <c r="AG68" s="385"/>
      <c r="AH68" s="385"/>
      <c r="AI68" s="389"/>
      <c r="AJ68" s="392"/>
    </row>
    <row r="69" spans="1:36" ht="54" customHeight="1">
      <c r="A69" s="393" t="s">
        <v>233</v>
      </c>
      <c r="B69" s="277" t="s">
        <v>169</v>
      </c>
      <c r="C69" s="355" t="s">
        <v>170</v>
      </c>
      <c r="D69" s="355" t="s">
        <v>171</v>
      </c>
      <c r="E69" s="355" t="s">
        <v>172</v>
      </c>
      <c r="F69" s="299" t="s">
        <v>14</v>
      </c>
      <c r="G69" s="300" t="str">
        <f>IF(F69="(1) RARA VEZ","1", IF(F69="(2) IMPROBABLE","2",IF(F69="(3) POSIBLE","3",IF(F69="(4) PROBABLE","4",IF(F69="(5) CASI SEGURO","5","")))))</f>
        <v>2</v>
      </c>
      <c r="H69" s="301" t="s">
        <v>20</v>
      </c>
      <c r="I69" s="346" t="str">
        <f>IF(H69="(5) MODERADO","5", IF(H69="(10) MAYOR","10",IF(H69="(20) CATASTROFICO","20","")))</f>
        <v>10</v>
      </c>
      <c r="J69" s="325">
        <f>G69*I69</f>
        <v>20</v>
      </c>
      <c r="K69" s="167">
        <f>+J69</f>
        <v>20</v>
      </c>
      <c r="L69" s="359" t="s">
        <v>173</v>
      </c>
      <c r="M69" s="50" t="s">
        <v>6</v>
      </c>
      <c r="N69" s="51" t="s">
        <v>11</v>
      </c>
      <c r="O69" s="52">
        <f>IF(N69="SÍ",15,"0")</f>
        <v>15</v>
      </c>
      <c r="P69" s="361">
        <f>SUM(O69:O75)</f>
        <v>85</v>
      </c>
      <c r="Q69" s="362">
        <f>IF(AND($P69&gt;=0,$P69&lt;=50),0,IF(AND($P69&gt;50,$P69&lt;=75),1,IF(AND($P69&gt;75,$P69&lt;=100),2,"")))</f>
        <v>2</v>
      </c>
      <c r="R69" s="362">
        <f>$G69-$Q69</f>
        <v>0</v>
      </c>
      <c r="S69" s="363">
        <f>IF($R69&lt;=0,1,$R69)</f>
        <v>1</v>
      </c>
      <c r="T69" s="362">
        <f>$I69-$Q69</f>
        <v>8</v>
      </c>
      <c r="U69" s="363">
        <f>IF($T69=19,10,IF($T69=18,5,IF($T69=9,5,IF($T69=8,5,I69))))</f>
        <v>5</v>
      </c>
      <c r="V69" s="198" t="s">
        <v>8</v>
      </c>
      <c r="W69" s="366" t="s">
        <v>13</v>
      </c>
      <c r="X69" s="352">
        <f>IF($V69="PROBABILIDAD",$S69,$G69)</f>
        <v>1</v>
      </c>
      <c r="Y69" s="200" t="str">
        <f>IF(AND($V69="IMPACTO",$T69=18),$WWM$9,IF(AND($V69="IMPACTO",$T69=19),$WWN$9,IF(AND($V69="IMPACTO",$T69=20),$WWO$9,IF(AND($V69="IMPACTO",$T69&lt;10),$WWM$9,$H69))))</f>
        <v>(10) MAYOR</v>
      </c>
      <c r="Z69" s="328" t="str">
        <f>IF($V69="IMPACTO",$U69,$I69)</f>
        <v>10</v>
      </c>
      <c r="AA69" s="346">
        <f>$X69*$Z69</f>
        <v>10</v>
      </c>
      <c r="AB69" s="347">
        <f>$AA69</f>
        <v>10</v>
      </c>
      <c r="AC69" s="358" t="s">
        <v>174</v>
      </c>
      <c r="AD69" s="339" t="s">
        <v>321</v>
      </c>
      <c r="AE69" s="358" t="s">
        <v>174</v>
      </c>
      <c r="AF69" s="349" t="s">
        <v>175</v>
      </c>
      <c r="AG69" s="336"/>
      <c r="AH69" s="202"/>
      <c r="AI69" s="339" t="s">
        <v>176</v>
      </c>
      <c r="AJ69" s="341"/>
    </row>
    <row r="70" spans="1:36" ht="53.25" customHeight="1">
      <c r="A70" s="394"/>
      <c r="B70" s="275"/>
      <c r="C70" s="356"/>
      <c r="D70" s="355"/>
      <c r="E70" s="355"/>
      <c r="F70" s="299"/>
      <c r="G70" s="300"/>
      <c r="H70" s="301"/>
      <c r="I70" s="346"/>
      <c r="J70" s="325"/>
      <c r="K70" s="167"/>
      <c r="L70" s="395"/>
      <c r="M70" s="54" t="s">
        <v>7</v>
      </c>
      <c r="N70" s="51" t="s">
        <v>11</v>
      </c>
      <c r="O70" s="55">
        <f>IF(N70="SÍ",5,"0")</f>
        <v>5</v>
      </c>
      <c r="P70" s="325"/>
      <c r="Q70" s="331"/>
      <c r="R70" s="331"/>
      <c r="S70" s="327"/>
      <c r="T70" s="331"/>
      <c r="U70" s="327"/>
      <c r="V70" s="160"/>
      <c r="W70" s="162"/>
      <c r="X70" s="342"/>
      <c r="Y70" s="164"/>
      <c r="Z70" s="328"/>
      <c r="AA70" s="346"/>
      <c r="AB70" s="348"/>
      <c r="AC70" s="364"/>
      <c r="AD70" s="340"/>
      <c r="AE70" s="364"/>
      <c r="AF70" s="350"/>
      <c r="AG70" s="337"/>
      <c r="AH70" s="170"/>
      <c r="AI70" s="340"/>
      <c r="AJ70" s="322"/>
    </row>
    <row r="71" spans="1:36" ht="22.5" customHeight="1">
      <c r="A71" s="394"/>
      <c r="B71" s="275"/>
      <c r="C71" s="356"/>
      <c r="D71" s="355"/>
      <c r="E71" s="355"/>
      <c r="F71" s="299"/>
      <c r="G71" s="300"/>
      <c r="H71" s="301"/>
      <c r="I71" s="346"/>
      <c r="J71" s="325"/>
      <c r="K71" s="168" t="str">
        <f>IF(AND(J69&gt;=5,J69&lt;=10),"BAJA",IF(AND(J69&gt;=15,J69&lt;=25),"MODERADA",IF(AND(J69&gt;=30,J69&lt;=50),"ALTA",IF(AND(J69&gt;=60,J69&lt;=100),"EXTREMA",""))))</f>
        <v>MODERADA</v>
      </c>
      <c r="L71" s="395"/>
      <c r="M71" s="56" t="s">
        <v>3</v>
      </c>
      <c r="N71" s="68" t="s">
        <v>12</v>
      </c>
      <c r="O71" s="55" t="str">
        <f>IF(N71="SÍ",15,"0")</f>
        <v>0</v>
      </c>
      <c r="P71" s="325"/>
      <c r="Q71" s="331"/>
      <c r="R71" s="331"/>
      <c r="S71" s="327"/>
      <c r="T71" s="331"/>
      <c r="U71" s="327"/>
      <c r="V71" s="160"/>
      <c r="W71" s="162"/>
      <c r="X71" s="342"/>
      <c r="Y71" s="164"/>
      <c r="Z71" s="328"/>
      <c r="AA71" s="346"/>
      <c r="AB71" s="141" t="str">
        <f>IF(AND($AA69&gt;=5,$AA69&lt;=10),"BAJA",IF(AND($AA69&gt;=15,$AA69&lt;=25),"MODERADA",IF(AND($AA69&gt;=30,$AA69&lt;=50),"ALTA",IF(AND($AA69&gt;=60,$AA69&lt;=100),"EXTREMA",""))))</f>
        <v>BAJA</v>
      </c>
      <c r="AC71" s="364"/>
      <c r="AD71" s="340"/>
      <c r="AE71" s="364"/>
      <c r="AF71" s="350"/>
      <c r="AG71" s="337"/>
      <c r="AH71" s="170"/>
      <c r="AI71" s="340"/>
      <c r="AJ71" s="322"/>
    </row>
    <row r="72" spans="1:36" ht="27.75" customHeight="1">
      <c r="A72" s="394"/>
      <c r="B72" s="275"/>
      <c r="C72" s="356"/>
      <c r="D72" s="355"/>
      <c r="E72" s="355"/>
      <c r="F72" s="299"/>
      <c r="G72" s="300"/>
      <c r="H72" s="301"/>
      <c r="I72" s="346"/>
      <c r="J72" s="325"/>
      <c r="K72" s="168"/>
      <c r="L72" s="395"/>
      <c r="M72" s="56" t="s">
        <v>4</v>
      </c>
      <c r="N72" s="51" t="s">
        <v>11</v>
      </c>
      <c r="O72" s="55">
        <f>IF(N72="SÍ",10,"0")</f>
        <v>10</v>
      </c>
      <c r="P72" s="325"/>
      <c r="Q72" s="331"/>
      <c r="R72" s="331"/>
      <c r="S72" s="327"/>
      <c r="T72" s="331"/>
      <c r="U72" s="327"/>
      <c r="V72" s="160"/>
      <c r="W72" s="162"/>
      <c r="X72" s="342"/>
      <c r="Y72" s="164"/>
      <c r="Z72" s="328"/>
      <c r="AA72" s="346"/>
      <c r="AB72" s="141"/>
      <c r="AC72" s="364"/>
      <c r="AD72" s="340"/>
      <c r="AE72" s="364"/>
      <c r="AF72" s="350"/>
      <c r="AG72" s="337"/>
      <c r="AH72" s="170"/>
      <c r="AI72" s="340"/>
      <c r="AJ72" s="322"/>
    </row>
    <row r="73" spans="1:36" ht="35.25" customHeight="1">
      <c r="A73" s="394"/>
      <c r="B73" s="275"/>
      <c r="C73" s="356"/>
      <c r="D73" s="355"/>
      <c r="E73" s="355"/>
      <c r="F73" s="299"/>
      <c r="G73" s="300"/>
      <c r="H73" s="301"/>
      <c r="I73" s="346"/>
      <c r="J73" s="325"/>
      <c r="K73" s="168"/>
      <c r="L73" s="395"/>
      <c r="M73" s="54" t="s">
        <v>30</v>
      </c>
      <c r="N73" s="51" t="s">
        <v>11</v>
      </c>
      <c r="O73" s="55">
        <f>IF(N73="SÍ",15,"0")</f>
        <v>15</v>
      </c>
      <c r="P73" s="325"/>
      <c r="Q73" s="331"/>
      <c r="R73" s="331"/>
      <c r="S73" s="327"/>
      <c r="T73" s="331"/>
      <c r="U73" s="327"/>
      <c r="V73" s="160"/>
      <c r="W73" s="162"/>
      <c r="X73" s="342"/>
      <c r="Y73" s="164"/>
      <c r="Z73" s="328"/>
      <c r="AA73" s="346"/>
      <c r="AB73" s="141"/>
      <c r="AC73" s="364"/>
      <c r="AD73" s="340"/>
      <c r="AE73" s="364"/>
      <c r="AF73" s="350"/>
      <c r="AG73" s="337"/>
      <c r="AH73" s="170"/>
      <c r="AI73" s="340"/>
      <c r="AJ73" s="322"/>
    </row>
    <row r="74" spans="1:36" ht="46.5" customHeight="1">
      <c r="A74" s="394"/>
      <c r="B74" s="275"/>
      <c r="C74" s="356"/>
      <c r="D74" s="355"/>
      <c r="E74" s="355"/>
      <c r="F74" s="299"/>
      <c r="G74" s="300"/>
      <c r="H74" s="301"/>
      <c r="I74" s="346"/>
      <c r="J74" s="325"/>
      <c r="K74" s="168"/>
      <c r="L74" s="395"/>
      <c r="M74" s="54" t="s">
        <v>92</v>
      </c>
      <c r="N74" s="51" t="s">
        <v>11</v>
      </c>
      <c r="O74" s="55">
        <f>IF(N74="SÍ",10,"0")</f>
        <v>10</v>
      </c>
      <c r="P74" s="325"/>
      <c r="Q74" s="331"/>
      <c r="R74" s="331"/>
      <c r="S74" s="327"/>
      <c r="T74" s="331"/>
      <c r="U74" s="327"/>
      <c r="V74" s="160"/>
      <c r="W74" s="162"/>
      <c r="X74" s="342"/>
      <c r="Y74" s="164"/>
      <c r="Z74" s="328"/>
      <c r="AA74" s="346"/>
      <c r="AB74" s="141"/>
      <c r="AC74" s="364"/>
      <c r="AD74" s="340"/>
      <c r="AE74" s="364"/>
      <c r="AF74" s="350"/>
      <c r="AG74" s="337"/>
      <c r="AH74" s="170"/>
      <c r="AI74" s="340"/>
      <c r="AJ74" s="322"/>
    </row>
    <row r="75" spans="1:36" ht="43.5" customHeight="1">
      <c r="A75" s="394"/>
      <c r="B75" s="275"/>
      <c r="C75" s="357"/>
      <c r="D75" s="358"/>
      <c r="E75" s="358"/>
      <c r="F75" s="309"/>
      <c r="G75" s="341"/>
      <c r="H75" s="324"/>
      <c r="I75" s="346"/>
      <c r="J75" s="325"/>
      <c r="K75" s="201"/>
      <c r="L75" s="395"/>
      <c r="M75" s="57" t="s">
        <v>29</v>
      </c>
      <c r="N75" s="51" t="s">
        <v>11</v>
      </c>
      <c r="O75" s="55">
        <f>IF(N75="SÍ",30,"0")</f>
        <v>30</v>
      </c>
      <c r="P75" s="325"/>
      <c r="Q75" s="331"/>
      <c r="R75" s="331"/>
      <c r="S75" s="327"/>
      <c r="T75" s="331"/>
      <c r="U75" s="327"/>
      <c r="V75" s="160"/>
      <c r="W75" s="235"/>
      <c r="X75" s="353"/>
      <c r="Y75" s="239"/>
      <c r="Z75" s="328"/>
      <c r="AA75" s="346"/>
      <c r="AB75" s="141"/>
      <c r="AC75" s="365"/>
      <c r="AD75" s="351"/>
      <c r="AE75" s="365"/>
      <c r="AF75" s="350"/>
      <c r="AG75" s="337"/>
      <c r="AH75" s="170"/>
      <c r="AI75" s="351"/>
      <c r="AJ75" s="322"/>
    </row>
    <row r="76" spans="1:36" ht="54.75" customHeight="1">
      <c r="A76" s="394"/>
      <c r="B76" s="275"/>
      <c r="C76" s="355" t="s">
        <v>320</v>
      </c>
      <c r="D76" s="355" t="s">
        <v>177</v>
      </c>
      <c r="E76" s="355" t="s">
        <v>178</v>
      </c>
      <c r="F76" s="299" t="s">
        <v>14</v>
      </c>
      <c r="G76" s="300" t="str">
        <f>IF(F76="(1) RARA VEZ","1", IF(F76="(2) IMPROBABLE","2",IF(F76="(3) POSIBLE","3",IF(F76="(4) PROBABLE","4",IF(F76="(5) CASI SEGURO","5","")))))</f>
        <v>2</v>
      </c>
      <c r="H76" s="301" t="s">
        <v>20</v>
      </c>
      <c r="I76" s="346" t="str">
        <f>IF(H76="(5) MODERADO","5", IF(H76="(10) MAYOR","10",IF(H76="(20) CATASTROFICO","20","")))</f>
        <v>10</v>
      </c>
      <c r="J76" s="325">
        <f>G76*I76</f>
        <v>20</v>
      </c>
      <c r="K76" s="167">
        <f>+J76</f>
        <v>20</v>
      </c>
      <c r="L76" s="359" t="s">
        <v>179</v>
      </c>
      <c r="M76" s="50" t="s">
        <v>6</v>
      </c>
      <c r="N76" s="51" t="s">
        <v>11</v>
      </c>
      <c r="O76" s="52">
        <f>IF(N76="SÍ",15,"0")</f>
        <v>15</v>
      </c>
      <c r="P76" s="361">
        <f>SUM(O76:O82)</f>
        <v>85</v>
      </c>
      <c r="Q76" s="362">
        <f>IF(AND($P76&gt;=0,$P76&lt;=50),0,IF(AND($P76&gt;50,$P76&lt;=75),1,IF(AND($P76&gt;75,$P76&lt;=100),2,"")))</f>
        <v>2</v>
      </c>
      <c r="R76" s="362">
        <f>$G76-$Q76</f>
        <v>0</v>
      </c>
      <c r="S76" s="363">
        <f>IF($R76&lt;=0,1,$R76)</f>
        <v>1</v>
      </c>
      <c r="T76" s="362">
        <f>$I76-$Q76</f>
        <v>8</v>
      </c>
      <c r="U76" s="363">
        <f>IF($T76=19,10,IF($T76=18,5,IF($T76=9,5,IF($T76=8,5,I76))))</f>
        <v>5</v>
      </c>
      <c r="V76" s="332" t="s">
        <v>9</v>
      </c>
      <c r="W76" s="162" t="s">
        <v>13</v>
      </c>
      <c r="X76" s="352" t="str">
        <f>IF($V76="PROBABILIDAD",$S76,$G76)</f>
        <v>2</v>
      </c>
      <c r="Y76" s="343" t="s">
        <v>18</v>
      </c>
      <c r="Z76" s="328">
        <f>IF($V76="IMPACTO",$U76,$I76)</f>
        <v>5</v>
      </c>
      <c r="AA76" s="346">
        <f>$X76*$Z76</f>
        <v>10</v>
      </c>
      <c r="AB76" s="347">
        <f>$AA76</f>
        <v>10</v>
      </c>
      <c r="AC76" s="349" t="s">
        <v>180</v>
      </c>
      <c r="AD76" s="339" t="s">
        <v>321</v>
      </c>
      <c r="AE76" s="349" t="s">
        <v>179</v>
      </c>
      <c r="AF76" s="349" t="s">
        <v>181</v>
      </c>
      <c r="AG76" s="336"/>
      <c r="AH76" s="202"/>
      <c r="AI76" s="339" t="s">
        <v>176</v>
      </c>
      <c r="AJ76" s="341"/>
    </row>
    <row r="77" spans="1:36" ht="52.5" customHeight="1">
      <c r="A77" s="394"/>
      <c r="B77" s="275"/>
      <c r="C77" s="356"/>
      <c r="D77" s="355"/>
      <c r="E77" s="355"/>
      <c r="F77" s="299"/>
      <c r="G77" s="300"/>
      <c r="H77" s="301"/>
      <c r="I77" s="346"/>
      <c r="J77" s="325"/>
      <c r="K77" s="167"/>
      <c r="L77" s="360"/>
      <c r="M77" s="54" t="s">
        <v>7</v>
      </c>
      <c r="N77" s="51" t="s">
        <v>11</v>
      </c>
      <c r="O77" s="55">
        <f>IF(N77="SÍ",5,"0")</f>
        <v>5</v>
      </c>
      <c r="P77" s="325"/>
      <c r="Q77" s="331"/>
      <c r="R77" s="331"/>
      <c r="S77" s="327"/>
      <c r="T77" s="331"/>
      <c r="U77" s="327"/>
      <c r="V77" s="333"/>
      <c r="W77" s="162"/>
      <c r="X77" s="342"/>
      <c r="Y77" s="344"/>
      <c r="Z77" s="328"/>
      <c r="AA77" s="346"/>
      <c r="AB77" s="348"/>
      <c r="AC77" s="350"/>
      <c r="AD77" s="340"/>
      <c r="AE77" s="350"/>
      <c r="AF77" s="350"/>
      <c r="AG77" s="337"/>
      <c r="AH77" s="170"/>
      <c r="AI77" s="340"/>
      <c r="AJ77" s="322"/>
    </row>
    <row r="78" spans="1:36" ht="26.25" customHeight="1">
      <c r="A78" s="394"/>
      <c r="B78" s="275"/>
      <c r="C78" s="356"/>
      <c r="D78" s="355"/>
      <c r="E78" s="355"/>
      <c r="F78" s="299"/>
      <c r="G78" s="300"/>
      <c r="H78" s="301"/>
      <c r="I78" s="346"/>
      <c r="J78" s="325"/>
      <c r="K78" s="168" t="str">
        <f>IF(AND(J76&gt;=5,J76&lt;=10),"BAJA",IF(AND(J76&gt;=15,J76&lt;=25),"MODERADA",IF(AND(J76&gt;=30,J76&lt;=50),"ALTA",IF(AND(J76&gt;=60,J76&lt;=100),"EXTREMA",""))))</f>
        <v>MODERADA</v>
      </c>
      <c r="L78" s="360"/>
      <c r="M78" s="56" t="s">
        <v>3</v>
      </c>
      <c r="N78" s="68" t="s">
        <v>12</v>
      </c>
      <c r="O78" s="55" t="str">
        <f>IF(N78="SÍ",15,"0")</f>
        <v>0</v>
      </c>
      <c r="P78" s="325"/>
      <c r="Q78" s="331"/>
      <c r="R78" s="331"/>
      <c r="S78" s="327"/>
      <c r="T78" s="331"/>
      <c r="U78" s="327"/>
      <c r="V78" s="333"/>
      <c r="W78" s="162"/>
      <c r="X78" s="342"/>
      <c r="Y78" s="344"/>
      <c r="Z78" s="328"/>
      <c r="AA78" s="346"/>
      <c r="AB78" s="141" t="str">
        <f>IF(AND($AA76&gt;=5,$AA76&lt;=10),"BAJA",IF(AND($AA76&gt;=15,$AA76&lt;=25),"MODERADA",IF(AND($AA76&gt;=30,$AA76&lt;=50),"ALTA",IF(AND($AA76&gt;=60,$AA76&lt;=100),"EXTREMA",""))))</f>
        <v>BAJA</v>
      </c>
      <c r="AC78" s="350"/>
      <c r="AD78" s="340"/>
      <c r="AE78" s="350"/>
      <c r="AF78" s="350"/>
      <c r="AG78" s="337"/>
      <c r="AH78" s="170"/>
      <c r="AI78" s="340"/>
      <c r="AJ78" s="322"/>
    </row>
    <row r="79" spans="1:36" ht="27.75" customHeight="1">
      <c r="A79" s="394"/>
      <c r="B79" s="275"/>
      <c r="C79" s="356"/>
      <c r="D79" s="355"/>
      <c r="E79" s="355"/>
      <c r="F79" s="299"/>
      <c r="G79" s="300"/>
      <c r="H79" s="301"/>
      <c r="I79" s="346"/>
      <c r="J79" s="325"/>
      <c r="K79" s="168"/>
      <c r="L79" s="360"/>
      <c r="M79" s="56" t="s">
        <v>4</v>
      </c>
      <c r="N79" s="51" t="s">
        <v>11</v>
      </c>
      <c r="O79" s="55">
        <f>IF(N79="SÍ",10,"0")</f>
        <v>10</v>
      </c>
      <c r="P79" s="325"/>
      <c r="Q79" s="331"/>
      <c r="R79" s="331"/>
      <c r="S79" s="327"/>
      <c r="T79" s="331"/>
      <c r="U79" s="327"/>
      <c r="V79" s="333"/>
      <c r="W79" s="162"/>
      <c r="X79" s="342"/>
      <c r="Y79" s="344"/>
      <c r="Z79" s="328"/>
      <c r="AA79" s="346"/>
      <c r="AB79" s="141"/>
      <c r="AC79" s="350"/>
      <c r="AD79" s="340"/>
      <c r="AE79" s="350"/>
      <c r="AF79" s="350"/>
      <c r="AG79" s="337"/>
      <c r="AH79" s="170"/>
      <c r="AI79" s="340"/>
      <c r="AJ79" s="322"/>
    </row>
    <row r="80" spans="1:36" ht="36.75" customHeight="1">
      <c r="A80" s="394"/>
      <c r="B80" s="275"/>
      <c r="C80" s="356"/>
      <c r="D80" s="355"/>
      <c r="E80" s="355"/>
      <c r="F80" s="299"/>
      <c r="G80" s="300"/>
      <c r="H80" s="301"/>
      <c r="I80" s="346"/>
      <c r="J80" s="325"/>
      <c r="K80" s="168"/>
      <c r="L80" s="360"/>
      <c r="M80" s="54" t="s">
        <v>30</v>
      </c>
      <c r="N80" s="51" t="s">
        <v>11</v>
      </c>
      <c r="O80" s="55">
        <f>IF(N80="SÍ",15,"0")</f>
        <v>15</v>
      </c>
      <c r="P80" s="325"/>
      <c r="Q80" s="331"/>
      <c r="R80" s="331"/>
      <c r="S80" s="327"/>
      <c r="T80" s="331"/>
      <c r="U80" s="327"/>
      <c r="V80" s="333"/>
      <c r="W80" s="162"/>
      <c r="X80" s="342"/>
      <c r="Y80" s="344"/>
      <c r="Z80" s="328"/>
      <c r="AA80" s="346"/>
      <c r="AB80" s="141"/>
      <c r="AC80" s="350"/>
      <c r="AD80" s="340"/>
      <c r="AE80" s="350"/>
      <c r="AF80" s="350"/>
      <c r="AG80" s="337"/>
      <c r="AH80" s="170"/>
      <c r="AI80" s="340"/>
      <c r="AJ80" s="322"/>
    </row>
    <row r="81" spans="1:38" ht="42" customHeight="1">
      <c r="A81" s="394"/>
      <c r="B81" s="275"/>
      <c r="C81" s="356"/>
      <c r="D81" s="355"/>
      <c r="E81" s="355"/>
      <c r="F81" s="299"/>
      <c r="G81" s="300"/>
      <c r="H81" s="301"/>
      <c r="I81" s="346"/>
      <c r="J81" s="325"/>
      <c r="K81" s="168"/>
      <c r="L81" s="360"/>
      <c r="M81" s="54" t="s">
        <v>92</v>
      </c>
      <c r="N81" s="51" t="s">
        <v>11</v>
      </c>
      <c r="O81" s="55">
        <f>IF(N81="SÍ",10,"0")</f>
        <v>10</v>
      </c>
      <c r="P81" s="325"/>
      <c r="Q81" s="331"/>
      <c r="R81" s="331"/>
      <c r="S81" s="327"/>
      <c r="T81" s="331"/>
      <c r="U81" s="327"/>
      <c r="V81" s="333"/>
      <c r="W81" s="162"/>
      <c r="X81" s="342"/>
      <c r="Y81" s="344"/>
      <c r="Z81" s="328"/>
      <c r="AA81" s="346"/>
      <c r="AB81" s="141"/>
      <c r="AC81" s="350"/>
      <c r="AD81" s="340"/>
      <c r="AE81" s="350"/>
      <c r="AF81" s="350"/>
      <c r="AG81" s="337"/>
      <c r="AH81" s="170"/>
      <c r="AI81" s="340"/>
      <c r="AJ81" s="322"/>
    </row>
    <row r="82" spans="1:38" ht="36.75" customHeight="1">
      <c r="A82" s="394"/>
      <c r="B82" s="275"/>
      <c r="C82" s="357"/>
      <c r="D82" s="358"/>
      <c r="E82" s="358"/>
      <c r="F82" s="309"/>
      <c r="G82" s="341"/>
      <c r="H82" s="324"/>
      <c r="I82" s="346"/>
      <c r="J82" s="325"/>
      <c r="K82" s="201"/>
      <c r="L82" s="360"/>
      <c r="M82" s="57" t="s">
        <v>29</v>
      </c>
      <c r="N82" s="51" t="s">
        <v>11</v>
      </c>
      <c r="O82" s="55">
        <f>IF(N82="SÍ",30,"0")</f>
        <v>30</v>
      </c>
      <c r="P82" s="325"/>
      <c r="Q82" s="331"/>
      <c r="R82" s="331"/>
      <c r="S82" s="327"/>
      <c r="T82" s="331"/>
      <c r="U82" s="327"/>
      <c r="V82" s="333"/>
      <c r="W82" s="235"/>
      <c r="X82" s="353"/>
      <c r="Y82" s="354"/>
      <c r="Z82" s="328"/>
      <c r="AA82" s="346"/>
      <c r="AB82" s="141"/>
      <c r="AC82" s="350"/>
      <c r="AD82" s="351"/>
      <c r="AE82" s="350"/>
      <c r="AF82" s="350"/>
      <c r="AG82" s="337"/>
      <c r="AH82" s="170"/>
      <c r="AI82" s="351"/>
      <c r="AJ82" s="322"/>
    </row>
    <row r="83" spans="1:38" ht="31.5">
      <c r="A83" s="394"/>
      <c r="B83" s="275"/>
      <c r="C83" s="355" t="s">
        <v>182</v>
      </c>
      <c r="D83" s="355" t="s">
        <v>183</v>
      </c>
      <c r="E83" s="355" t="s">
        <v>184</v>
      </c>
      <c r="F83" s="299" t="s">
        <v>14</v>
      </c>
      <c r="G83" s="300" t="str">
        <f>IF(F83="(1) RARA VEZ","1", IF(F83="(2) IMPROBABLE","2",IF(F83="(3) POSIBLE","3",IF(F83="(4) PROBABLE","4",IF(F83="(5) CASI SEGURO","5","")))))</f>
        <v>2</v>
      </c>
      <c r="H83" s="301" t="s">
        <v>20</v>
      </c>
      <c r="I83" s="346" t="str">
        <f>IF(H83="(5) MODERADO","5", IF(H83="(10) MAYOR","10",IF(H83="(20) CATASTROFICO","20","")))</f>
        <v>10</v>
      </c>
      <c r="J83" s="325">
        <f>G83*I83</f>
        <v>20</v>
      </c>
      <c r="K83" s="167">
        <f>+J83</f>
        <v>20</v>
      </c>
      <c r="L83" s="359" t="s">
        <v>185</v>
      </c>
      <c r="M83" s="50" t="s">
        <v>6</v>
      </c>
      <c r="N83" s="51" t="s">
        <v>11</v>
      </c>
      <c r="O83" s="52">
        <f>IF(N83="SÍ",15,"0")</f>
        <v>15</v>
      </c>
      <c r="P83" s="361">
        <f>SUM(O83:O89)</f>
        <v>85</v>
      </c>
      <c r="Q83" s="362">
        <f>IF(AND($P83&gt;=0,$P83&lt;=50),0,IF(AND($P83&gt;50,$P83&lt;=75),1,IF(AND($P83&gt;75,$P83&lt;=100),2,"")))</f>
        <v>2</v>
      </c>
      <c r="R83" s="362">
        <f>$G83-$Q83</f>
        <v>0</v>
      </c>
      <c r="S83" s="363">
        <f>IF($R83&lt;=0,1,$R83)</f>
        <v>1</v>
      </c>
      <c r="T83" s="362">
        <f>$I83-$Q83</f>
        <v>8</v>
      </c>
      <c r="U83" s="363">
        <f>IF($T83=19,10,IF($T83=18,5,IF($T83=9,5,IF($T83=8,5,I83))))</f>
        <v>5</v>
      </c>
      <c r="V83" s="332" t="s">
        <v>9</v>
      </c>
      <c r="W83" s="334" t="str">
        <f>IF(AND($V83="PROBABILIDAD",$S83=1),$WWM$6,IF(AND($V83="PROBABILIDAD",$S83=2),$WWM$5,IF(AND($V83="PROBABILIDAD",$S83=3),$WWM$4,IF(AND($V83="PROBABILIDAD",$S83=4),$WWM$3,IF(AND($V83="PROBABILIDAD",$S83=5),$WWM$2,$F83)))))</f>
        <v>(2) IMPROBABLE</v>
      </c>
      <c r="X83" s="342" t="str">
        <f>IF($V83="PROBABILIDAD",$S83,$G83)</f>
        <v>2</v>
      </c>
      <c r="Y83" s="343" t="s">
        <v>18</v>
      </c>
      <c r="Z83" s="328">
        <f>IF($V83="IMPACTO",$U83,$I83)</f>
        <v>5</v>
      </c>
      <c r="AA83" s="346">
        <f>$X83*$Z83</f>
        <v>10</v>
      </c>
      <c r="AB83" s="347">
        <f>$AA83</f>
        <v>10</v>
      </c>
      <c r="AC83" s="349" t="s">
        <v>186</v>
      </c>
      <c r="AD83" s="339" t="s">
        <v>321</v>
      </c>
      <c r="AE83" s="349" t="s">
        <v>186</v>
      </c>
      <c r="AF83" s="349" t="s">
        <v>187</v>
      </c>
      <c r="AG83" s="336"/>
      <c r="AH83" s="202"/>
      <c r="AI83" s="339" t="s">
        <v>176</v>
      </c>
      <c r="AJ83" s="341"/>
    </row>
    <row r="84" spans="1:38" ht="47.25" customHeight="1">
      <c r="A84" s="394"/>
      <c r="B84" s="275"/>
      <c r="C84" s="356"/>
      <c r="D84" s="355"/>
      <c r="E84" s="355"/>
      <c r="F84" s="299"/>
      <c r="G84" s="300"/>
      <c r="H84" s="301"/>
      <c r="I84" s="346"/>
      <c r="J84" s="325"/>
      <c r="K84" s="167"/>
      <c r="L84" s="360"/>
      <c r="M84" s="54" t="s">
        <v>7</v>
      </c>
      <c r="N84" s="51" t="s">
        <v>11</v>
      </c>
      <c r="O84" s="55">
        <f>IF(N84="SÍ",5,"0")</f>
        <v>5</v>
      </c>
      <c r="P84" s="325"/>
      <c r="Q84" s="331"/>
      <c r="R84" s="331"/>
      <c r="S84" s="327"/>
      <c r="T84" s="331"/>
      <c r="U84" s="327"/>
      <c r="V84" s="333"/>
      <c r="W84" s="335"/>
      <c r="X84" s="342"/>
      <c r="Y84" s="344"/>
      <c r="Z84" s="328"/>
      <c r="AA84" s="346"/>
      <c r="AB84" s="348"/>
      <c r="AC84" s="350"/>
      <c r="AD84" s="340"/>
      <c r="AE84" s="350"/>
      <c r="AF84" s="350"/>
      <c r="AG84" s="337"/>
      <c r="AH84" s="338"/>
      <c r="AI84" s="340"/>
      <c r="AJ84" s="322"/>
    </row>
    <row r="85" spans="1:38" ht="15.75">
      <c r="A85" s="394"/>
      <c r="B85" s="275"/>
      <c r="C85" s="356"/>
      <c r="D85" s="355"/>
      <c r="E85" s="355"/>
      <c r="F85" s="299"/>
      <c r="G85" s="300"/>
      <c r="H85" s="301"/>
      <c r="I85" s="346"/>
      <c r="J85" s="325"/>
      <c r="K85" s="168" t="str">
        <f>IF(AND(J83&gt;=5,J83&lt;=10),"BAJA",IF(AND(J83&gt;=15,J83&lt;=25),"MODERADA",IF(AND(J83&gt;=30,J83&lt;=50),"ALTA",IF(AND(J83&gt;=60,J83&lt;=100),"EXTREMA",""))))</f>
        <v>MODERADA</v>
      </c>
      <c r="L85" s="360"/>
      <c r="M85" s="56" t="s">
        <v>3</v>
      </c>
      <c r="N85" s="68" t="s">
        <v>12</v>
      </c>
      <c r="O85" s="55" t="str">
        <f>IF(N85="SÍ",15,"0")</f>
        <v>0</v>
      </c>
      <c r="P85" s="325"/>
      <c r="Q85" s="331"/>
      <c r="R85" s="331"/>
      <c r="S85" s="327"/>
      <c r="T85" s="331"/>
      <c r="U85" s="327"/>
      <c r="V85" s="333"/>
      <c r="W85" s="335"/>
      <c r="X85" s="342"/>
      <c r="Y85" s="344"/>
      <c r="Z85" s="328"/>
      <c r="AA85" s="346"/>
      <c r="AB85" s="141" t="str">
        <f>IF(AND($AA83&gt;=5,$AA83&lt;=10),"BAJA",IF(AND($AA83&gt;=15,$AA83&lt;=25),"MODERADA",IF(AND($AA83&gt;=30,$AA83&lt;=50),"ALTA",IF(AND($AA83&gt;=60,$AA83&lt;=100),"EXTREMA",""))))</f>
        <v>BAJA</v>
      </c>
      <c r="AC85" s="350"/>
      <c r="AD85" s="340"/>
      <c r="AE85" s="350"/>
      <c r="AF85" s="350"/>
      <c r="AG85" s="337"/>
      <c r="AH85" s="338"/>
      <c r="AI85" s="340"/>
      <c r="AJ85" s="322"/>
    </row>
    <row r="86" spans="1:38" ht="15.75">
      <c r="A86" s="394"/>
      <c r="B86" s="275"/>
      <c r="C86" s="356"/>
      <c r="D86" s="355"/>
      <c r="E86" s="355"/>
      <c r="F86" s="299"/>
      <c r="G86" s="300"/>
      <c r="H86" s="301"/>
      <c r="I86" s="346"/>
      <c r="J86" s="325"/>
      <c r="K86" s="168"/>
      <c r="L86" s="360"/>
      <c r="M86" s="56" t="s">
        <v>4</v>
      </c>
      <c r="N86" s="51" t="s">
        <v>11</v>
      </c>
      <c r="O86" s="55">
        <f>IF(N86="SÍ",10,"0")</f>
        <v>10</v>
      </c>
      <c r="P86" s="325"/>
      <c r="Q86" s="331"/>
      <c r="R86" s="331"/>
      <c r="S86" s="327"/>
      <c r="T86" s="331"/>
      <c r="U86" s="327"/>
      <c r="V86" s="333"/>
      <c r="W86" s="335"/>
      <c r="X86" s="342"/>
      <c r="Y86" s="344"/>
      <c r="Z86" s="328"/>
      <c r="AA86" s="346"/>
      <c r="AB86" s="141"/>
      <c r="AC86" s="350"/>
      <c r="AD86" s="340"/>
      <c r="AE86" s="350"/>
      <c r="AF86" s="350"/>
      <c r="AG86" s="337"/>
      <c r="AH86" s="338"/>
      <c r="AI86" s="340"/>
      <c r="AJ86" s="322"/>
    </row>
    <row r="87" spans="1:38" ht="31.5">
      <c r="A87" s="394"/>
      <c r="B87" s="275"/>
      <c r="C87" s="356"/>
      <c r="D87" s="355"/>
      <c r="E87" s="355"/>
      <c r="F87" s="299"/>
      <c r="G87" s="300"/>
      <c r="H87" s="301"/>
      <c r="I87" s="346"/>
      <c r="J87" s="325"/>
      <c r="K87" s="168"/>
      <c r="L87" s="360"/>
      <c r="M87" s="54" t="s">
        <v>30</v>
      </c>
      <c r="N87" s="51" t="s">
        <v>11</v>
      </c>
      <c r="O87" s="55">
        <f>IF(N87="SÍ",15,"0")</f>
        <v>15</v>
      </c>
      <c r="P87" s="325"/>
      <c r="Q87" s="331"/>
      <c r="R87" s="331"/>
      <c r="S87" s="327"/>
      <c r="T87" s="331"/>
      <c r="U87" s="327"/>
      <c r="V87" s="333"/>
      <c r="W87" s="335"/>
      <c r="X87" s="342"/>
      <c r="Y87" s="344"/>
      <c r="Z87" s="328"/>
      <c r="AA87" s="346"/>
      <c r="AB87" s="141"/>
      <c r="AC87" s="350"/>
      <c r="AD87" s="340"/>
      <c r="AE87" s="350"/>
      <c r="AF87" s="350"/>
      <c r="AG87" s="337"/>
      <c r="AH87" s="338"/>
      <c r="AI87" s="340"/>
      <c r="AJ87" s="322"/>
    </row>
    <row r="88" spans="1:38" ht="31.5">
      <c r="A88" s="394"/>
      <c r="B88" s="275"/>
      <c r="C88" s="356"/>
      <c r="D88" s="355"/>
      <c r="E88" s="355"/>
      <c r="F88" s="299"/>
      <c r="G88" s="300"/>
      <c r="H88" s="301"/>
      <c r="I88" s="346"/>
      <c r="J88" s="325"/>
      <c r="K88" s="168"/>
      <c r="L88" s="360"/>
      <c r="M88" s="54" t="s">
        <v>92</v>
      </c>
      <c r="N88" s="51" t="s">
        <v>11</v>
      </c>
      <c r="O88" s="55">
        <f>IF(N88="SÍ",10,"0")</f>
        <v>10</v>
      </c>
      <c r="P88" s="325"/>
      <c r="Q88" s="331"/>
      <c r="R88" s="331"/>
      <c r="S88" s="327"/>
      <c r="T88" s="331"/>
      <c r="U88" s="327"/>
      <c r="V88" s="333"/>
      <c r="W88" s="335"/>
      <c r="X88" s="342"/>
      <c r="Y88" s="344"/>
      <c r="Z88" s="328"/>
      <c r="AA88" s="346"/>
      <c r="AB88" s="141"/>
      <c r="AC88" s="350"/>
      <c r="AD88" s="340"/>
      <c r="AE88" s="350"/>
      <c r="AF88" s="350"/>
      <c r="AG88" s="337"/>
      <c r="AH88" s="338"/>
      <c r="AI88" s="340"/>
      <c r="AJ88" s="322"/>
    </row>
    <row r="89" spans="1:38" ht="45.75" customHeight="1" thickBot="1">
      <c r="A89" s="394"/>
      <c r="B89" s="275"/>
      <c r="C89" s="357"/>
      <c r="D89" s="358"/>
      <c r="E89" s="358"/>
      <c r="F89" s="309"/>
      <c r="G89" s="341"/>
      <c r="H89" s="324"/>
      <c r="I89" s="346"/>
      <c r="J89" s="325"/>
      <c r="K89" s="201"/>
      <c r="L89" s="360"/>
      <c r="M89" s="57" t="s">
        <v>29</v>
      </c>
      <c r="N89" s="71" t="s">
        <v>11</v>
      </c>
      <c r="O89" s="55">
        <f>IF(N89="SÍ",30,"0")</f>
        <v>30</v>
      </c>
      <c r="P89" s="325"/>
      <c r="Q89" s="331"/>
      <c r="R89" s="331"/>
      <c r="S89" s="327"/>
      <c r="T89" s="331"/>
      <c r="U89" s="327"/>
      <c r="V89" s="333"/>
      <c r="W89" s="335"/>
      <c r="X89" s="342"/>
      <c r="Y89" s="345"/>
      <c r="Z89" s="328"/>
      <c r="AA89" s="346"/>
      <c r="AB89" s="142"/>
      <c r="AC89" s="350"/>
      <c r="AD89" s="351"/>
      <c r="AE89" s="350"/>
      <c r="AF89" s="350"/>
      <c r="AG89" s="337"/>
      <c r="AH89" s="338"/>
      <c r="AI89" s="340"/>
      <c r="AJ89" s="322"/>
    </row>
    <row r="90" spans="1:38" ht="51.75" customHeight="1">
      <c r="A90" s="282" t="s">
        <v>232</v>
      </c>
      <c r="B90" s="476" t="s">
        <v>208</v>
      </c>
      <c r="C90" s="454" t="s">
        <v>136</v>
      </c>
      <c r="D90" s="464" t="s">
        <v>137</v>
      </c>
      <c r="E90" s="454" t="s">
        <v>138</v>
      </c>
      <c r="F90" s="439" t="s">
        <v>15</v>
      </c>
      <c r="G90" s="452" t="str">
        <f>IF(F90="(1) RARA VEZ","1", IF(F90="(2) IMPROBABLE","2",IF(F90="(3) POSIBLE","3",IF(F90="(4) PROBABLE","4",IF(F90="(5) CASI SEGURO","5","")))))</f>
        <v>3</v>
      </c>
      <c r="H90" s="441" t="s">
        <v>20</v>
      </c>
      <c r="I90" s="462" t="str">
        <f>IF(H90="(5) MODERADO","5", IF(H90="(10) MAYOR","10",IF(H90="(20) CATASTROFICO","20","")))</f>
        <v>10</v>
      </c>
      <c r="J90" s="462">
        <f>G90*I90</f>
        <v>30</v>
      </c>
      <c r="K90" s="313">
        <f>+J90</f>
        <v>30</v>
      </c>
      <c r="L90" s="479" t="s">
        <v>139</v>
      </c>
      <c r="M90" s="107" t="s">
        <v>6</v>
      </c>
      <c r="N90" s="108" t="s">
        <v>12</v>
      </c>
      <c r="O90" s="109" t="str">
        <f>IF(N90="SÍ",15,"0")</f>
        <v>0</v>
      </c>
      <c r="P90" s="481">
        <f>SUM(O90:O96)</f>
        <v>65</v>
      </c>
      <c r="Q90" s="482">
        <f>IF(AND($P90&gt;=0,$P90&lt;=50),0,IF(AND($P90&gt;50,$P90&lt;=75),1,IF(AND($P90&gt;75,$P90&lt;=100),2,"")))</f>
        <v>1</v>
      </c>
      <c r="R90" s="482">
        <f>$G90-$Q90</f>
        <v>2</v>
      </c>
      <c r="S90" s="457">
        <f>IF($R90&lt;=0,1,$R90)</f>
        <v>2</v>
      </c>
      <c r="T90" s="482">
        <f>$I90-$Q90</f>
        <v>9</v>
      </c>
      <c r="U90" s="457">
        <f>IF($T90=19,10,IF($T90=18,5,IF($T90=9,5,IF($T90=8,5,I90))))</f>
        <v>5</v>
      </c>
      <c r="V90" s="458" t="s">
        <v>8</v>
      </c>
      <c r="W90" s="459" t="str">
        <f>IF(AND($V90="PROBABILIDAD",$S90=1),$XEV$6,IF(AND($V90="PROBABILIDAD",$S90=2),$XEV$5,IF(AND($V90="PROBABILIDAD",$S90=3),$XEV$4,IF(AND($V90="PROBABILIDAD",$S90=4),$XEV$3,IF(AND($V90="PROBABILIDAD",$S90=5),$XEV$2,$F90)))))</f>
        <v>(2) IMPROBABLE</v>
      </c>
      <c r="X90" s="460">
        <f>IF($V90="PROBABILIDAD",$S90,$G90)</f>
        <v>2</v>
      </c>
      <c r="Y90" s="461" t="str">
        <f>IF(AND($V90="IMPACTO",$T90=18),$XEV$9,IF(AND($V90="IMPACTO",$T90=19),$XEW$9,IF(AND($V90="IMPACTO",$T90=20),$XEX$9,IF(AND($V90="IMPACTO",$T90&lt;10),$XEV$9,$H90))))</f>
        <v>(10) MAYOR</v>
      </c>
      <c r="Z90" s="462" t="str">
        <f>IF($V90="IMPACTO",$U90,$I90)</f>
        <v>10</v>
      </c>
      <c r="AA90" s="462">
        <f>$X90*$Z90</f>
        <v>20</v>
      </c>
      <c r="AB90" s="463">
        <f>$AA90</f>
        <v>20</v>
      </c>
      <c r="AC90" s="464" t="s">
        <v>140</v>
      </c>
      <c r="AD90" s="452">
        <v>2018</v>
      </c>
      <c r="AE90" s="453" t="s">
        <v>141</v>
      </c>
      <c r="AF90" s="454" t="s">
        <v>142</v>
      </c>
      <c r="AG90" s="455"/>
      <c r="AH90" s="455"/>
      <c r="AI90" s="455"/>
      <c r="AJ90" s="456" t="s">
        <v>143</v>
      </c>
      <c r="AK90" s="106"/>
      <c r="AL90" s="80"/>
    </row>
    <row r="91" spans="1:38" ht="54" customHeight="1">
      <c r="A91" s="283"/>
      <c r="B91" s="477"/>
      <c r="C91" s="478"/>
      <c r="D91" s="207"/>
      <c r="E91" s="478"/>
      <c r="F91" s="299"/>
      <c r="G91" s="300"/>
      <c r="H91" s="301"/>
      <c r="I91" s="431"/>
      <c r="J91" s="431"/>
      <c r="K91" s="314"/>
      <c r="L91" s="480"/>
      <c r="M91" s="104" t="s">
        <v>7</v>
      </c>
      <c r="N91" s="101" t="s">
        <v>12</v>
      </c>
      <c r="O91" s="102" t="str">
        <f>IF(N91="SÍ",5,"0")</f>
        <v>0</v>
      </c>
      <c r="P91" s="431"/>
      <c r="Q91" s="449"/>
      <c r="R91" s="449"/>
      <c r="S91" s="450"/>
      <c r="T91" s="449"/>
      <c r="U91" s="450"/>
      <c r="V91" s="204"/>
      <c r="W91" s="205"/>
      <c r="X91" s="451"/>
      <c r="Y91" s="206"/>
      <c r="Z91" s="431"/>
      <c r="AA91" s="431"/>
      <c r="AB91" s="167"/>
      <c r="AC91" s="300"/>
      <c r="AD91" s="300"/>
      <c r="AE91" s="433"/>
      <c r="AF91" s="434"/>
      <c r="AG91" s="216"/>
      <c r="AH91" s="216"/>
      <c r="AI91" s="216"/>
      <c r="AJ91" s="435"/>
      <c r="AK91" s="106"/>
      <c r="AL91" s="80"/>
    </row>
    <row r="92" spans="1:38" ht="27.75" customHeight="1">
      <c r="A92" s="283"/>
      <c r="B92" s="477"/>
      <c r="C92" s="478"/>
      <c r="D92" s="207"/>
      <c r="E92" s="478"/>
      <c r="F92" s="299"/>
      <c r="G92" s="300"/>
      <c r="H92" s="301"/>
      <c r="I92" s="431"/>
      <c r="J92" s="431"/>
      <c r="K92" s="315" t="str">
        <f>IF(AND(J90&gt;=5,J90&lt;=10),"BAJA",IF(AND(J90&gt;=15,J90&lt;=25),"MODERADA",IF(AND(J90&gt;=30,J90&lt;=50),"ALTA",IF(AND(J90&gt;=60,J90&lt;=100),"EXTREMA",""))))</f>
        <v>ALTA</v>
      </c>
      <c r="L92" s="480"/>
      <c r="M92" s="105" t="s">
        <v>3</v>
      </c>
      <c r="N92" s="101" t="s">
        <v>12</v>
      </c>
      <c r="O92" s="102" t="str">
        <f>IF(N92="SÍ",15,"0")</f>
        <v>0</v>
      </c>
      <c r="P92" s="431"/>
      <c r="Q92" s="449"/>
      <c r="R92" s="449"/>
      <c r="S92" s="450"/>
      <c r="T92" s="449"/>
      <c r="U92" s="450"/>
      <c r="V92" s="204"/>
      <c r="W92" s="205"/>
      <c r="X92" s="451"/>
      <c r="Y92" s="206"/>
      <c r="Z92" s="431"/>
      <c r="AA92" s="431"/>
      <c r="AB92" s="168" t="str">
        <f>IF(AND($AA90&gt;=5,$AA90&lt;=10),"BAJA",IF(AND($AA90&gt;=15,$AA90&lt;=25),"MODERADA",IF(AND($AA90&gt;=30,$AA90&lt;=50),"ALTA",IF(AND($AA90&gt;=60,$AA90&lt;=100),"EXTREMA",""))))</f>
        <v>MODERADA</v>
      </c>
      <c r="AC92" s="300"/>
      <c r="AD92" s="300"/>
      <c r="AE92" s="433"/>
      <c r="AF92" s="434"/>
      <c r="AG92" s="216"/>
      <c r="AH92" s="216"/>
      <c r="AI92" s="216"/>
      <c r="AJ92" s="435"/>
      <c r="AK92" s="106"/>
      <c r="AL92" s="80"/>
    </row>
    <row r="93" spans="1:38" ht="27.75" customHeight="1">
      <c r="A93" s="283"/>
      <c r="B93" s="477"/>
      <c r="C93" s="478"/>
      <c r="D93" s="207"/>
      <c r="E93" s="478"/>
      <c r="F93" s="299"/>
      <c r="G93" s="300"/>
      <c r="H93" s="301"/>
      <c r="I93" s="431"/>
      <c r="J93" s="431"/>
      <c r="K93" s="315"/>
      <c r="L93" s="480"/>
      <c r="M93" s="105" t="s">
        <v>4</v>
      </c>
      <c r="N93" s="101" t="s">
        <v>11</v>
      </c>
      <c r="O93" s="102">
        <f>IF(N93="SÍ",10,"0")</f>
        <v>10</v>
      </c>
      <c r="P93" s="431"/>
      <c r="Q93" s="449"/>
      <c r="R93" s="449"/>
      <c r="S93" s="450"/>
      <c r="T93" s="449"/>
      <c r="U93" s="450"/>
      <c r="V93" s="204"/>
      <c r="W93" s="205"/>
      <c r="X93" s="451"/>
      <c r="Y93" s="206"/>
      <c r="Z93" s="431"/>
      <c r="AA93" s="431"/>
      <c r="AB93" s="168"/>
      <c r="AC93" s="300"/>
      <c r="AD93" s="300"/>
      <c r="AE93" s="433"/>
      <c r="AF93" s="434"/>
      <c r="AG93" s="216"/>
      <c r="AH93" s="216"/>
      <c r="AI93" s="216"/>
      <c r="AJ93" s="435"/>
      <c r="AK93" s="106"/>
      <c r="AL93" s="80"/>
    </row>
    <row r="94" spans="1:38" ht="35.25" customHeight="1">
      <c r="A94" s="283"/>
      <c r="B94" s="477"/>
      <c r="C94" s="478"/>
      <c r="D94" s="207"/>
      <c r="E94" s="478"/>
      <c r="F94" s="299"/>
      <c r="G94" s="300"/>
      <c r="H94" s="301"/>
      <c r="I94" s="431"/>
      <c r="J94" s="431"/>
      <c r="K94" s="315"/>
      <c r="L94" s="480"/>
      <c r="M94" s="104" t="s">
        <v>30</v>
      </c>
      <c r="N94" s="101" t="s">
        <v>11</v>
      </c>
      <c r="O94" s="102">
        <f>IF(N94="SÍ",15,"0")</f>
        <v>15</v>
      </c>
      <c r="P94" s="431"/>
      <c r="Q94" s="449"/>
      <c r="R94" s="449"/>
      <c r="S94" s="450"/>
      <c r="T94" s="449"/>
      <c r="U94" s="450"/>
      <c r="V94" s="204"/>
      <c r="W94" s="205"/>
      <c r="X94" s="451"/>
      <c r="Y94" s="206"/>
      <c r="Z94" s="431"/>
      <c r="AA94" s="431"/>
      <c r="AB94" s="168"/>
      <c r="AC94" s="300"/>
      <c r="AD94" s="300"/>
      <c r="AE94" s="433"/>
      <c r="AF94" s="434"/>
      <c r="AG94" s="216"/>
      <c r="AH94" s="216"/>
      <c r="AI94" s="216"/>
      <c r="AJ94" s="435"/>
      <c r="AK94" s="106"/>
      <c r="AL94" s="80"/>
    </row>
    <row r="95" spans="1:38" ht="49.5" customHeight="1">
      <c r="A95" s="283"/>
      <c r="B95" s="477"/>
      <c r="C95" s="478"/>
      <c r="D95" s="207"/>
      <c r="E95" s="478"/>
      <c r="F95" s="299"/>
      <c r="G95" s="300"/>
      <c r="H95" s="301"/>
      <c r="I95" s="431"/>
      <c r="J95" s="431"/>
      <c r="K95" s="315"/>
      <c r="L95" s="480"/>
      <c r="M95" s="104" t="s">
        <v>5</v>
      </c>
      <c r="N95" s="101" t="s">
        <v>11</v>
      </c>
      <c r="O95" s="102">
        <f>IF(N95="SÍ",10,"0")</f>
        <v>10</v>
      </c>
      <c r="P95" s="431"/>
      <c r="Q95" s="449"/>
      <c r="R95" s="449"/>
      <c r="S95" s="450"/>
      <c r="T95" s="449"/>
      <c r="U95" s="450"/>
      <c r="V95" s="204"/>
      <c r="W95" s="205"/>
      <c r="X95" s="451"/>
      <c r="Y95" s="206"/>
      <c r="Z95" s="431"/>
      <c r="AA95" s="431"/>
      <c r="AB95" s="168"/>
      <c r="AC95" s="300"/>
      <c r="AD95" s="300"/>
      <c r="AE95" s="433"/>
      <c r="AF95" s="434"/>
      <c r="AG95" s="216"/>
      <c r="AH95" s="216"/>
      <c r="AI95" s="216"/>
      <c r="AJ95" s="435"/>
      <c r="AK95" s="106"/>
      <c r="AL95" s="80"/>
    </row>
    <row r="96" spans="1:38" ht="63.75" customHeight="1">
      <c r="A96" s="283"/>
      <c r="B96" s="477"/>
      <c r="C96" s="478"/>
      <c r="D96" s="207"/>
      <c r="E96" s="478"/>
      <c r="F96" s="299"/>
      <c r="G96" s="300"/>
      <c r="H96" s="301"/>
      <c r="I96" s="431"/>
      <c r="J96" s="431"/>
      <c r="K96" s="315"/>
      <c r="L96" s="480"/>
      <c r="M96" s="104" t="s">
        <v>29</v>
      </c>
      <c r="N96" s="101" t="s">
        <v>11</v>
      </c>
      <c r="O96" s="102">
        <f>IF(N96="SÍ",30,"0")</f>
        <v>30</v>
      </c>
      <c r="P96" s="431"/>
      <c r="Q96" s="449"/>
      <c r="R96" s="449"/>
      <c r="S96" s="450"/>
      <c r="T96" s="449"/>
      <c r="U96" s="450"/>
      <c r="V96" s="204"/>
      <c r="W96" s="205"/>
      <c r="X96" s="451"/>
      <c r="Y96" s="206"/>
      <c r="Z96" s="431"/>
      <c r="AA96" s="431"/>
      <c r="AB96" s="168"/>
      <c r="AC96" s="300"/>
      <c r="AD96" s="300"/>
      <c r="AE96" s="433"/>
      <c r="AF96" s="434"/>
      <c r="AG96" s="216"/>
      <c r="AH96" s="216"/>
      <c r="AI96" s="216"/>
      <c r="AJ96" s="435"/>
      <c r="AK96" s="106"/>
      <c r="AL96" s="80"/>
    </row>
    <row r="97" spans="1:38" ht="51" customHeight="1">
      <c r="A97" s="283"/>
      <c r="B97" s="477"/>
      <c r="C97" s="446" t="s">
        <v>144</v>
      </c>
      <c r="D97" s="446" t="s">
        <v>145</v>
      </c>
      <c r="E97" s="446" t="s">
        <v>146</v>
      </c>
      <c r="F97" s="299" t="s">
        <v>13</v>
      </c>
      <c r="G97" s="300" t="str">
        <f>IF(F97="(1) RARA VEZ","1", IF(F97="(2) IMPROBABLE","2",IF(F97="(3) POSIBLE","3",IF(F97="(4) PROBABLE","4",IF(F97="(5) CASI SEGURO","5","")))))</f>
        <v>1</v>
      </c>
      <c r="H97" s="301" t="s">
        <v>20</v>
      </c>
      <c r="I97" s="431" t="str">
        <f>IF(H97="(5) MODERADO","5", IF(H97="(10) MAYOR","10",IF(H97="(20) CATASTROFICO","20","")))</f>
        <v>10</v>
      </c>
      <c r="J97" s="431">
        <f>G97*I97</f>
        <v>10</v>
      </c>
      <c r="K97" s="348">
        <f>+J97</f>
        <v>10</v>
      </c>
      <c r="L97" s="434" t="s">
        <v>147</v>
      </c>
      <c r="M97" s="100" t="s">
        <v>6</v>
      </c>
      <c r="N97" s="101" t="s">
        <v>12</v>
      </c>
      <c r="O97" s="102" t="str">
        <f>IF(N97="SÍ",15,"0")</f>
        <v>0</v>
      </c>
      <c r="P97" s="448">
        <f>SUM(O97:O103)</f>
        <v>65</v>
      </c>
      <c r="Q97" s="449">
        <f>IF(AND($P97&gt;=0,$P97&lt;=50),0,IF(AND($P97&gt;50,$P97&lt;=75),1,IF(AND($P97&gt;75,$P97&lt;=100),2,"")))</f>
        <v>1</v>
      </c>
      <c r="R97" s="449">
        <f>$G97-$Q97</f>
        <v>0</v>
      </c>
      <c r="S97" s="450">
        <f>IF($R97&lt;=0,1,$R97)</f>
        <v>1</v>
      </c>
      <c r="T97" s="449">
        <f>$I97-$Q97</f>
        <v>9</v>
      </c>
      <c r="U97" s="450">
        <f>IF($T97=19,10,IF($T97=18,5,IF($T97=9,5,IF($T97=8,5,I97))))</f>
        <v>5</v>
      </c>
      <c r="V97" s="204" t="s">
        <v>8</v>
      </c>
      <c r="W97" s="205" t="str">
        <f>IF(AND($V97="PROBABILIDAD",$S97=1),$XEV$6,IF(AND($V97="PROBABILIDAD",$S97=2),$XEV$5,IF(AND($V97="PROBABILIDAD",$S97=3),$XEV$4,IF(AND($V97="PROBABILIDAD",$S97=4),$XEV$3,IF(AND($V97="PROBABILIDAD",$S97=5),$XEV$2,$F97)))))</f>
        <v>(1) RARA VEZ</v>
      </c>
      <c r="X97" s="451">
        <f>IF($V97="PROBABILIDAD",$S97,$G97)</f>
        <v>1</v>
      </c>
      <c r="Y97" s="206" t="str">
        <f>IF(AND($V97="IMPACTO",$T97=18),$XEV$9,IF(AND($V97="IMPACTO",$T97=19),$XEW$9,IF(AND($V97="IMPACTO",$T97=20),$XEX$9,IF(AND($V97="IMPACTO",$T97&lt;10),$XEV$9,$H97))))</f>
        <v>(10) MAYOR</v>
      </c>
      <c r="Z97" s="431" t="str">
        <f>IF($V97="IMPACTO",$U97,$I97)</f>
        <v>10</v>
      </c>
      <c r="AA97" s="431">
        <f>$X97*$Z97</f>
        <v>10</v>
      </c>
      <c r="AB97" s="348">
        <f>$AA97</f>
        <v>10</v>
      </c>
      <c r="AC97" s="207" t="s">
        <v>148</v>
      </c>
      <c r="AD97" s="300">
        <v>2018</v>
      </c>
      <c r="AE97" s="432" t="s">
        <v>149</v>
      </c>
      <c r="AF97" s="434" t="s">
        <v>142</v>
      </c>
      <c r="AG97" s="216"/>
      <c r="AH97" s="216"/>
      <c r="AI97" s="216"/>
      <c r="AJ97" s="435" t="s">
        <v>143</v>
      </c>
      <c r="AK97" s="106"/>
      <c r="AL97" s="80"/>
    </row>
    <row r="98" spans="1:38" ht="50.25" customHeight="1">
      <c r="A98" s="283"/>
      <c r="B98" s="477"/>
      <c r="C98" s="447"/>
      <c r="D98" s="446"/>
      <c r="E98" s="447"/>
      <c r="F98" s="299"/>
      <c r="G98" s="300"/>
      <c r="H98" s="301"/>
      <c r="I98" s="431"/>
      <c r="J98" s="431"/>
      <c r="K98" s="348"/>
      <c r="L98" s="434"/>
      <c r="M98" s="104" t="s">
        <v>7</v>
      </c>
      <c r="N98" s="101" t="s">
        <v>12</v>
      </c>
      <c r="O98" s="102" t="str">
        <f>IF(N98="SÍ",5,"0")</f>
        <v>0</v>
      </c>
      <c r="P98" s="431"/>
      <c r="Q98" s="449"/>
      <c r="R98" s="449"/>
      <c r="S98" s="450"/>
      <c r="T98" s="449"/>
      <c r="U98" s="450"/>
      <c r="V98" s="204"/>
      <c r="W98" s="205"/>
      <c r="X98" s="451"/>
      <c r="Y98" s="206"/>
      <c r="Z98" s="431"/>
      <c r="AA98" s="431"/>
      <c r="AB98" s="348"/>
      <c r="AC98" s="207"/>
      <c r="AD98" s="300"/>
      <c r="AE98" s="433"/>
      <c r="AF98" s="434"/>
      <c r="AG98" s="216"/>
      <c r="AH98" s="216"/>
      <c r="AI98" s="216"/>
      <c r="AJ98" s="435"/>
      <c r="AK98" s="106"/>
      <c r="AL98" s="80"/>
    </row>
    <row r="99" spans="1:38" ht="29.25" customHeight="1">
      <c r="A99" s="283"/>
      <c r="B99" s="477"/>
      <c r="C99" s="447"/>
      <c r="D99" s="446"/>
      <c r="E99" s="447"/>
      <c r="F99" s="299"/>
      <c r="G99" s="300"/>
      <c r="H99" s="301"/>
      <c r="I99" s="431"/>
      <c r="J99" s="431"/>
      <c r="K99" s="141" t="str">
        <f>IF(AND(J97&gt;=5,J97&lt;=10),"BAJA",IF(AND(J97&gt;=15,J97&lt;=25),"MODERADA",IF(AND(J97&gt;=30,J97&lt;=50),"ALTA",IF(AND(J97&gt;=60,J97&lt;=100),"EXTREMA",""))))</f>
        <v>BAJA</v>
      </c>
      <c r="L99" s="434"/>
      <c r="M99" s="105" t="s">
        <v>3</v>
      </c>
      <c r="N99" s="101" t="s">
        <v>12</v>
      </c>
      <c r="O99" s="102" t="str">
        <f>IF(N99="SÍ",15,"0")</f>
        <v>0</v>
      </c>
      <c r="P99" s="431"/>
      <c r="Q99" s="449"/>
      <c r="R99" s="449"/>
      <c r="S99" s="450"/>
      <c r="T99" s="449"/>
      <c r="U99" s="450"/>
      <c r="V99" s="204"/>
      <c r="W99" s="205"/>
      <c r="X99" s="451"/>
      <c r="Y99" s="206"/>
      <c r="Z99" s="431"/>
      <c r="AA99" s="431"/>
      <c r="AB99" s="141" t="str">
        <f>IF(AND($AA97&gt;=5,$AA97&lt;=10),"BAJA",IF(AND($AA97&gt;=15,$AA97&lt;=25),"MODERADA",IF(AND($AA97&gt;=30,$AA97&lt;=50),"ALTA",IF(AND($AA97&gt;=60,$AA97&lt;=100),"EXTREMA",""))))</f>
        <v>BAJA</v>
      </c>
      <c r="AC99" s="207"/>
      <c r="AD99" s="300"/>
      <c r="AE99" s="433"/>
      <c r="AF99" s="434"/>
      <c r="AG99" s="216"/>
      <c r="AH99" s="216"/>
      <c r="AI99" s="216"/>
      <c r="AJ99" s="435"/>
      <c r="AK99" s="106"/>
      <c r="AL99" s="80"/>
    </row>
    <row r="100" spans="1:38" ht="24" customHeight="1">
      <c r="A100" s="283"/>
      <c r="B100" s="477"/>
      <c r="C100" s="447"/>
      <c r="D100" s="446"/>
      <c r="E100" s="447"/>
      <c r="F100" s="299"/>
      <c r="G100" s="300"/>
      <c r="H100" s="301"/>
      <c r="I100" s="431"/>
      <c r="J100" s="431"/>
      <c r="K100" s="141"/>
      <c r="L100" s="434"/>
      <c r="M100" s="105" t="s">
        <v>4</v>
      </c>
      <c r="N100" s="101" t="s">
        <v>11</v>
      </c>
      <c r="O100" s="102">
        <f>IF(N100="SÍ",10,"0")</f>
        <v>10</v>
      </c>
      <c r="P100" s="431"/>
      <c r="Q100" s="449"/>
      <c r="R100" s="449"/>
      <c r="S100" s="450"/>
      <c r="T100" s="449"/>
      <c r="U100" s="450"/>
      <c r="V100" s="204"/>
      <c r="W100" s="205"/>
      <c r="X100" s="451"/>
      <c r="Y100" s="206"/>
      <c r="Z100" s="431"/>
      <c r="AA100" s="431"/>
      <c r="AB100" s="141"/>
      <c r="AC100" s="207"/>
      <c r="AD100" s="300"/>
      <c r="AE100" s="433"/>
      <c r="AF100" s="434"/>
      <c r="AG100" s="216"/>
      <c r="AH100" s="216"/>
      <c r="AI100" s="216"/>
      <c r="AJ100" s="435"/>
      <c r="AK100" s="106"/>
      <c r="AL100" s="80"/>
    </row>
    <row r="101" spans="1:38" ht="36.75" customHeight="1">
      <c r="A101" s="283"/>
      <c r="B101" s="477"/>
      <c r="C101" s="447"/>
      <c r="D101" s="446"/>
      <c r="E101" s="447"/>
      <c r="F101" s="299"/>
      <c r="G101" s="300"/>
      <c r="H101" s="301"/>
      <c r="I101" s="431"/>
      <c r="J101" s="431"/>
      <c r="K101" s="141"/>
      <c r="L101" s="434"/>
      <c r="M101" s="104" t="s">
        <v>30</v>
      </c>
      <c r="N101" s="101" t="s">
        <v>11</v>
      </c>
      <c r="O101" s="102">
        <f>IF(N101="SÍ",15,"0")</f>
        <v>15</v>
      </c>
      <c r="P101" s="431"/>
      <c r="Q101" s="449"/>
      <c r="R101" s="449"/>
      <c r="S101" s="450"/>
      <c r="T101" s="449"/>
      <c r="U101" s="450"/>
      <c r="V101" s="204"/>
      <c r="W101" s="205"/>
      <c r="X101" s="451"/>
      <c r="Y101" s="206"/>
      <c r="Z101" s="431"/>
      <c r="AA101" s="431"/>
      <c r="AB101" s="141"/>
      <c r="AC101" s="207"/>
      <c r="AD101" s="300"/>
      <c r="AE101" s="433"/>
      <c r="AF101" s="434"/>
      <c r="AG101" s="216"/>
      <c r="AH101" s="216"/>
      <c r="AI101" s="216"/>
      <c r="AJ101" s="435"/>
      <c r="AK101" s="106"/>
      <c r="AL101" s="80"/>
    </row>
    <row r="102" spans="1:38" ht="35.25" customHeight="1">
      <c r="A102" s="283"/>
      <c r="B102" s="477"/>
      <c r="C102" s="447"/>
      <c r="D102" s="446"/>
      <c r="E102" s="447"/>
      <c r="F102" s="299"/>
      <c r="G102" s="300"/>
      <c r="H102" s="301"/>
      <c r="I102" s="431"/>
      <c r="J102" s="431"/>
      <c r="K102" s="141"/>
      <c r="L102" s="434"/>
      <c r="M102" s="104" t="s">
        <v>5</v>
      </c>
      <c r="N102" s="101" t="s">
        <v>11</v>
      </c>
      <c r="O102" s="102">
        <f>IF(N102="SÍ",10,"0")</f>
        <v>10</v>
      </c>
      <c r="P102" s="431"/>
      <c r="Q102" s="449"/>
      <c r="R102" s="449"/>
      <c r="S102" s="450"/>
      <c r="T102" s="449"/>
      <c r="U102" s="450"/>
      <c r="V102" s="204"/>
      <c r="W102" s="205"/>
      <c r="X102" s="451"/>
      <c r="Y102" s="206"/>
      <c r="Z102" s="431"/>
      <c r="AA102" s="431"/>
      <c r="AB102" s="141"/>
      <c r="AC102" s="207"/>
      <c r="AD102" s="300"/>
      <c r="AE102" s="433"/>
      <c r="AF102" s="434"/>
      <c r="AG102" s="216"/>
      <c r="AH102" s="216"/>
      <c r="AI102" s="216"/>
      <c r="AJ102" s="435"/>
      <c r="AK102" s="106"/>
      <c r="AL102" s="80"/>
    </row>
    <row r="103" spans="1:38" ht="53.25" customHeight="1">
      <c r="A103" s="283"/>
      <c r="B103" s="477"/>
      <c r="C103" s="447"/>
      <c r="D103" s="446"/>
      <c r="E103" s="447"/>
      <c r="F103" s="299"/>
      <c r="G103" s="300"/>
      <c r="H103" s="301"/>
      <c r="I103" s="431"/>
      <c r="J103" s="431"/>
      <c r="K103" s="141"/>
      <c r="L103" s="434"/>
      <c r="M103" s="104" t="s">
        <v>29</v>
      </c>
      <c r="N103" s="101" t="s">
        <v>11</v>
      </c>
      <c r="O103" s="102">
        <f>IF(N103="SÍ",30,"0")</f>
        <v>30</v>
      </c>
      <c r="P103" s="431"/>
      <c r="Q103" s="449"/>
      <c r="R103" s="449"/>
      <c r="S103" s="450"/>
      <c r="T103" s="449"/>
      <c r="U103" s="450"/>
      <c r="V103" s="204"/>
      <c r="W103" s="205"/>
      <c r="X103" s="451"/>
      <c r="Y103" s="206"/>
      <c r="Z103" s="431"/>
      <c r="AA103" s="431"/>
      <c r="AB103" s="141"/>
      <c r="AC103" s="207"/>
      <c r="AD103" s="300"/>
      <c r="AE103" s="433"/>
      <c r="AF103" s="434"/>
      <c r="AG103" s="216"/>
      <c r="AH103" s="216"/>
      <c r="AI103" s="216"/>
      <c r="AJ103" s="435"/>
      <c r="AK103" s="106"/>
      <c r="AL103" s="80"/>
    </row>
    <row r="104" spans="1:38" ht="63" customHeight="1">
      <c r="A104" s="283"/>
      <c r="B104" s="317" t="s">
        <v>198</v>
      </c>
      <c r="C104" s="318" t="s">
        <v>322</v>
      </c>
      <c r="D104" s="318" t="s">
        <v>323</v>
      </c>
      <c r="E104" s="318" t="s">
        <v>324</v>
      </c>
      <c r="F104" s="310" t="s">
        <v>16</v>
      </c>
      <c r="G104" s="322" t="str">
        <f>IF(F104="(1) RARA VEZ","1", IF(F104="(2) IMPROBABLE","2",IF(F104="(3) POSIBLE","3",IF(F104="(4) PROBABLE","4",IF(F104="(5) CASI SEGURO","5","")))))</f>
        <v>4</v>
      </c>
      <c r="H104" s="323" t="s">
        <v>20</v>
      </c>
      <c r="I104" s="325" t="str">
        <f>IF(H104="(5) MODERADO","5", IF(H104="(10) MAYOR","10",IF(H104="(20) CATASTROFICO","20","")))</f>
        <v>10</v>
      </c>
      <c r="J104" s="325">
        <f>G104*I104</f>
        <v>40</v>
      </c>
      <c r="K104" s="329">
        <f>+J104</f>
        <v>40</v>
      </c>
      <c r="L104" s="256" t="s">
        <v>325</v>
      </c>
      <c r="M104" s="98" t="s">
        <v>6</v>
      </c>
      <c r="N104" s="51" t="s">
        <v>12</v>
      </c>
      <c r="O104" s="55" t="str">
        <f>IF(N104="SÍ",15,"0")</f>
        <v>0</v>
      </c>
      <c r="P104" s="330">
        <f>SUM(O104:O110)</f>
        <v>70</v>
      </c>
      <c r="Q104" s="331">
        <f>IF(AND($P104&gt;=0,$P104&lt;=50),0,IF(AND($P104&gt;50,$P104&lt;=75),1,IF(AND($P104&gt;75,$P104&lt;=100),2,"")))</f>
        <v>1</v>
      </c>
      <c r="R104" s="331">
        <f>$G104-$Q104</f>
        <v>3</v>
      </c>
      <c r="S104" s="327">
        <f>IF($R104&lt;=0,1,$R104)</f>
        <v>3</v>
      </c>
      <c r="T104" s="331">
        <f>$I104-$Q104</f>
        <v>9</v>
      </c>
      <c r="U104" s="327">
        <f>IF($T104=19,10,IF($T104=18,5,IF($T104=9,5,IF($T104=8,5,I104))))</f>
        <v>5</v>
      </c>
      <c r="V104" s="204" t="s">
        <v>9</v>
      </c>
      <c r="W104" s="162" t="str">
        <f>IF(AND($V104="PROBABILIDAD",$S104=1),$XEV$6,IF(AND($V104="PROBABILIDAD",$S104=2),$XEV$5,IF(AND($V104="PROBABILIDAD",$S104=3),$XEV$4,IF(AND($V104="PROBABILIDAD",$S104=4),$XEV$3,IF(AND($V104="PROBABILIDAD",$S104=5),$XEV$2,$F104)))))</f>
        <v>(4) PROBABLE</v>
      </c>
      <c r="X104" s="237" t="str">
        <f>IF($V104="PROBABILIDAD",$S104,$G104)</f>
        <v>4</v>
      </c>
      <c r="Y104" s="200" t="s">
        <v>18</v>
      </c>
      <c r="Z104" s="328">
        <f>IF($V104="IMPACTO",$U104,$I104)</f>
        <v>5</v>
      </c>
      <c r="AA104" s="325">
        <f>$X104*$Z104</f>
        <v>20</v>
      </c>
      <c r="AB104" s="167">
        <f>$AA104</f>
        <v>20</v>
      </c>
      <c r="AC104" s="256" t="str">
        <f>+L104</f>
        <v xml:space="preserve">1. Revisión manual(archivo excel) de valores y cantidades por parte del responsable del Área de Nómina y el profesional de apoyo. </v>
      </c>
      <c r="AD104" s="279" t="s">
        <v>205</v>
      </c>
      <c r="AE104" s="279" t="s">
        <v>326</v>
      </c>
      <c r="AF104" s="279" t="s">
        <v>327</v>
      </c>
      <c r="AG104" s="211"/>
      <c r="AH104" s="211"/>
      <c r="AI104" s="211"/>
      <c r="AJ104" s="213"/>
    </row>
    <row r="105" spans="1:38" ht="63" customHeight="1">
      <c r="A105" s="283"/>
      <c r="B105" s="317"/>
      <c r="C105" s="319"/>
      <c r="D105" s="318"/>
      <c r="E105" s="319"/>
      <c r="F105" s="310"/>
      <c r="G105" s="322"/>
      <c r="H105" s="301"/>
      <c r="I105" s="325"/>
      <c r="J105" s="325"/>
      <c r="K105" s="314"/>
      <c r="L105" s="258"/>
      <c r="M105" s="65" t="s">
        <v>7</v>
      </c>
      <c r="N105" s="51" t="s">
        <v>11</v>
      </c>
      <c r="O105" s="55">
        <f>IF(N105="SÍ",5,"0")</f>
        <v>5</v>
      </c>
      <c r="P105" s="325"/>
      <c r="Q105" s="331"/>
      <c r="R105" s="331"/>
      <c r="S105" s="327"/>
      <c r="T105" s="331"/>
      <c r="U105" s="327"/>
      <c r="V105" s="204"/>
      <c r="W105" s="162"/>
      <c r="X105" s="237"/>
      <c r="Y105" s="164"/>
      <c r="Z105" s="328"/>
      <c r="AA105" s="325"/>
      <c r="AB105" s="167"/>
      <c r="AC105" s="258"/>
      <c r="AD105" s="280"/>
      <c r="AE105" s="280"/>
      <c r="AF105" s="280"/>
      <c r="AG105" s="211"/>
      <c r="AH105" s="211"/>
      <c r="AI105" s="211"/>
      <c r="AJ105" s="213"/>
    </row>
    <row r="106" spans="1:38" ht="30.75" customHeight="1">
      <c r="A106" s="283"/>
      <c r="B106" s="317"/>
      <c r="C106" s="319"/>
      <c r="D106" s="318"/>
      <c r="E106" s="319"/>
      <c r="F106" s="310"/>
      <c r="G106" s="322"/>
      <c r="H106" s="301"/>
      <c r="I106" s="325"/>
      <c r="J106" s="325"/>
      <c r="K106" s="315" t="str">
        <f>IF(AND(J104&gt;=5,J104&lt;=10),"BAJA",IF(AND(J104&gt;=15,J104&lt;=25),"MODERADA",IF(AND(J104&gt;=30,J104&lt;=50),"ALTA",IF(AND(J104&gt;=60,J104&lt;=100),"EXTREMA",""))))</f>
        <v>ALTA</v>
      </c>
      <c r="L106" s="258"/>
      <c r="M106" s="66" t="s">
        <v>3</v>
      </c>
      <c r="N106" s="51" t="s">
        <v>12</v>
      </c>
      <c r="O106" s="55" t="str">
        <f>IF(N106="SÍ",15,"0")</f>
        <v>0</v>
      </c>
      <c r="P106" s="325"/>
      <c r="Q106" s="331"/>
      <c r="R106" s="331"/>
      <c r="S106" s="327"/>
      <c r="T106" s="331"/>
      <c r="U106" s="327"/>
      <c r="V106" s="204"/>
      <c r="W106" s="162"/>
      <c r="X106" s="237"/>
      <c r="Y106" s="164"/>
      <c r="Z106" s="328"/>
      <c r="AA106" s="325"/>
      <c r="AB106" s="168" t="str">
        <f>IF(AND($AA104&gt;=5,$AA104&lt;=10),"BAJA",IF(AND($AA104&gt;=15,$AA104&lt;=25),"MODERADA",IF(AND($AA104&gt;=30,$AA104&lt;=50),"ALTA",IF(AND($AA104&gt;=60,$AA104&lt;=100),"EXTREMA",""))))</f>
        <v>MODERADA</v>
      </c>
      <c r="AC106" s="258"/>
      <c r="AD106" s="280"/>
      <c r="AE106" s="280"/>
      <c r="AF106" s="280"/>
      <c r="AG106" s="211"/>
      <c r="AH106" s="211"/>
      <c r="AI106" s="211"/>
      <c r="AJ106" s="213"/>
    </row>
    <row r="107" spans="1:38" ht="24" customHeight="1">
      <c r="A107" s="283"/>
      <c r="B107" s="317"/>
      <c r="C107" s="319"/>
      <c r="D107" s="318"/>
      <c r="E107" s="319"/>
      <c r="F107" s="310"/>
      <c r="G107" s="322"/>
      <c r="H107" s="301"/>
      <c r="I107" s="325"/>
      <c r="J107" s="325"/>
      <c r="K107" s="315"/>
      <c r="L107" s="258"/>
      <c r="M107" s="66" t="s">
        <v>4</v>
      </c>
      <c r="N107" s="51" t="s">
        <v>11</v>
      </c>
      <c r="O107" s="55">
        <f>IF(N107="SÍ",10,"0")</f>
        <v>10</v>
      </c>
      <c r="P107" s="325"/>
      <c r="Q107" s="331"/>
      <c r="R107" s="331"/>
      <c r="S107" s="327"/>
      <c r="T107" s="331"/>
      <c r="U107" s="327"/>
      <c r="V107" s="204"/>
      <c r="W107" s="162"/>
      <c r="X107" s="237"/>
      <c r="Y107" s="164"/>
      <c r="Z107" s="328"/>
      <c r="AA107" s="325"/>
      <c r="AB107" s="168"/>
      <c r="AC107" s="258"/>
      <c r="AD107" s="280"/>
      <c r="AE107" s="280"/>
      <c r="AF107" s="280"/>
      <c r="AG107" s="211"/>
      <c r="AH107" s="211"/>
      <c r="AI107" s="211"/>
      <c r="AJ107" s="213"/>
    </row>
    <row r="108" spans="1:38" ht="41.25" customHeight="1">
      <c r="A108" s="283"/>
      <c r="B108" s="317"/>
      <c r="C108" s="319"/>
      <c r="D108" s="318"/>
      <c r="E108" s="319"/>
      <c r="F108" s="310"/>
      <c r="G108" s="322"/>
      <c r="H108" s="301"/>
      <c r="I108" s="325"/>
      <c r="J108" s="325"/>
      <c r="K108" s="315"/>
      <c r="L108" s="258"/>
      <c r="M108" s="65" t="s">
        <v>30</v>
      </c>
      <c r="N108" s="51" t="s">
        <v>11</v>
      </c>
      <c r="O108" s="55">
        <f>IF(N108="SÍ",15,"0")</f>
        <v>15</v>
      </c>
      <c r="P108" s="325"/>
      <c r="Q108" s="331"/>
      <c r="R108" s="331"/>
      <c r="S108" s="327"/>
      <c r="T108" s="331"/>
      <c r="U108" s="327"/>
      <c r="V108" s="204"/>
      <c r="W108" s="162"/>
      <c r="X108" s="237"/>
      <c r="Y108" s="164"/>
      <c r="Z108" s="328"/>
      <c r="AA108" s="325"/>
      <c r="AB108" s="168"/>
      <c r="AC108" s="258"/>
      <c r="AD108" s="280"/>
      <c r="AE108" s="280"/>
      <c r="AF108" s="280"/>
      <c r="AG108" s="211"/>
      <c r="AH108" s="211"/>
      <c r="AI108" s="211"/>
      <c r="AJ108" s="213"/>
    </row>
    <row r="109" spans="1:38" ht="57" customHeight="1">
      <c r="A109" s="283"/>
      <c r="B109" s="317"/>
      <c r="C109" s="319"/>
      <c r="D109" s="318"/>
      <c r="E109" s="319"/>
      <c r="F109" s="310"/>
      <c r="G109" s="322"/>
      <c r="H109" s="301"/>
      <c r="I109" s="325"/>
      <c r="J109" s="325"/>
      <c r="K109" s="315"/>
      <c r="L109" s="258"/>
      <c r="M109" s="65" t="s">
        <v>5</v>
      </c>
      <c r="N109" s="51" t="s">
        <v>11</v>
      </c>
      <c r="O109" s="55">
        <f>IF(N109="SÍ",10,"0")</f>
        <v>10</v>
      </c>
      <c r="P109" s="325"/>
      <c r="Q109" s="331"/>
      <c r="R109" s="331"/>
      <c r="S109" s="327"/>
      <c r="T109" s="331"/>
      <c r="U109" s="327"/>
      <c r="V109" s="204"/>
      <c r="W109" s="162"/>
      <c r="X109" s="237"/>
      <c r="Y109" s="164"/>
      <c r="Z109" s="328"/>
      <c r="AA109" s="325"/>
      <c r="AB109" s="168"/>
      <c r="AC109" s="258"/>
      <c r="AD109" s="280"/>
      <c r="AE109" s="280"/>
      <c r="AF109" s="280"/>
      <c r="AG109" s="211"/>
      <c r="AH109" s="211"/>
      <c r="AI109" s="211"/>
      <c r="AJ109" s="213"/>
    </row>
    <row r="110" spans="1:38" ht="55.5" customHeight="1">
      <c r="A110" s="283"/>
      <c r="B110" s="317"/>
      <c r="C110" s="320"/>
      <c r="D110" s="321"/>
      <c r="E110" s="320"/>
      <c r="F110" s="310"/>
      <c r="G110" s="322"/>
      <c r="H110" s="324"/>
      <c r="I110" s="325"/>
      <c r="J110" s="325"/>
      <c r="K110" s="326"/>
      <c r="L110" s="258"/>
      <c r="M110" s="67" t="s">
        <v>29</v>
      </c>
      <c r="N110" s="51" t="s">
        <v>11</v>
      </c>
      <c r="O110" s="55">
        <f>IF(N110="SÍ",30,"0")</f>
        <v>30</v>
      </c>
      <c r="P110" s="325"/>
      <c r="Q110" s="331"/>
      <c r="R110" s="331"/>
      <c r="S110" s="327"/>
      <c r="T110" s="331"/>
      <c r="U110" s="327"/>
      <c r="V110" s="204"/>
      <c r="W110" s="162"/>
      <c r="X110" s="237"/>
      <c r="Y110" s="239"/>
      <c r="Z110" s="328"/>
      <c r="AA110" s="325"/>
      <c r="AB110" s="168"/>
      <c r="AC110" s="258"/>
      <c r="AD110" s="302"/>
      <c r="AE110" s="302"/>
      <c r="AF110" s="302"/>
      <c r="AG110" s="211"/>
      <c r="AH110" s="211"/>
      <c r="AI110" s="211"/>
      <c r="AJ110" s="213"/>
    </row>
    <row r="111" spans="1:38" ht="51.75" customHeight="1">
      <c r="A111" s="283"/>
      <c r="B111" s="303" t="s">
        <v>203</v>
      </c>
      <c r="C111" s="287" t="s">
        <v>199</v>
      </c>
      <c r="D111" s="290" t="s">
        <v>200</v>
      </c>
      <c r="E111" s="290" t="s">
        <v>201</v>
      </c>
      <c r="F111" s="299" t="s">
        <v>15</v>
      </c>
      <c r="G111" s="300" t="str">
        <f>IF(F111="(1) RARA VEZ","1", IF(F111="(2) IMPROBABLE","2",IF(F111="(3) POSIBLE","3",IF(F111="(4) PROBABLE","4",IF(F111="(5) CASI SEGURO","5","")))))</f>
        <v>3</v>
      </c>
      <c r="H111" s="301" t="s">
        <v>18</v>
      </c>
      <c r="I111" s="80"/>
      <c r="J111" s="80"/>
      <c r="K111" s="167">
        <v>15</v>
      </c>
      <c r="L111" s="256" t="s">
        <v>202</v>
      </c>
      <c r="M111" s="64" t="s">
        <v>6</v>
      </c>
      <c r="N111" s="51" t="s">
        <v>11</v>
      </c>
      <c r="O111" s="95"/>
      <c r="P111" s="95"/>
      <c r="Q111" s="95"/>
      <c r="R111" s="95"/>
      <c r="S111" s="95"/>
      <c r="T111" s="95"/>
      <c r="U111" s="95"/>
      <c r="V111" s="204" t="s">
        <v>9</v>
      </c>
      <c r="W111" s="205" t="str">
        <f>IF(AND($V111="PROBABILIDAD",$S111=1),$XEV$6,IF(AND($V111="PROBABILIDAD",$S111=2),$XEV$5,IF(AND($V111="PROBABILIDAD",$S111=3),$XEV$4,IF(AND($V111="PROBABILIDAD",$S111=4),$XEV$3,IF(AND($V111="PROBABILIDAD",$S111=5),$XEV$2,$F111)))))</f>
        <v>(3) POSIBLE</v>
      </c>
      <c r="X111" s="80"/>
      <c r="Y111" s="285" t="s">
        <v>18</v>
      </c>
      <c r="Z111" s="80"/>
      <c r="AA111" s="80"/>
      <c r="AB111" s="167">
        <v>15</v>
      </c>
      <c r="AC111" s="259" t="str">
        <f>+L111</f>
        <v>1. Se realiza seguimiento trimestral a la ejecución del cornograma de bienestar, así como la aplicación de los indicadores a cada una de las actividades de bienestar</v>
      </c>
      <c r="AD111" s="286" t="s">
        <v>205</v>
      </c>
      <c r="AE111" s="286" t="s">
        <v>206</v>
      </c>
      <c r="AF111" s="286" t="s">
        <v>207</v>
      </c>
      <c r="AG111" s="214"/>
      <c r="AH111" s="214"/>
      <c r="AI111" s="214"/>
      <c r="AJ111" s="215"/>
    </row>
    <row r="112" spans="1:38" ht="51" customHeight="1">
      <c r="A112" s="283"/>
      <c r="B112" s="304"/>
      <c r="C112" s="288"/>
      <c r="D112" s="290"/>
      <c r="E112" s="292"/>
      <c r="F112" s="299"/>
      <c r="G112" s="300"/>
      <c r="H112" s="301"/>
      <c r="I112" s="80"/>
      <c r="J112" s="80"/>
      <c r="K112" s="167"/>
      <c r="L112" s="258"/>
      <c r="M112" s="65" t="s">
        <v>7</v>
      </c>
      <c r="N112" s="51" t="s">
        <v>11</v>
      </c>
      <c r="O112" s="95"/>
      <c r="P112" s="95"/>
      <c r="Q112" s="95"/>
      <c r="R112" s="95"/>
      <c r="S112" s="95"/>
      <c r="T112" s="95"/>
      <c r="U112" s="95"/>
      <c r="V112" s="204"/>
      <c r="W112" s="205"/>
      <c r="X112" s="80"/>
      <c r="Y112" s="285"/>
      <c r="Z112" s="80"/>
      <c r="AA112" s="80"/>
      <c r="AB112" s="167"/>
      <c r="AC112" s="259"/>
      <c r="AD112" s="286"/>
      <c r="AE112" s="286"/>
      <c r="AF112" s="286"/>
      <c r="AG112" s="211"/>
      <c r="AH112" s="211"/>
      <c r="AI112" s="211"/>
      <c r="AJ112" s="213"/>
    </row>
    <row r="113" spans="1:36" ht="50.25" customHeight="1">
      <c r="A113" s="283"/>
      <c r="B113" s="304"/>
      <c r="C113" s="288"/>
      <c r="D113" s="290"/>
      <c r="E113" s="292"/>
      <c r="F113" s="299"/>
      <c r="G113" s="300"/>
      <c r="H113" s="301"/>
      <c r="I113" s="80"/>
      <c r="J113" s="80"/>
      <c r="K113" s="168" t="s">
        <v>204</v>
      </c>
      <c r="L113" s="258"/>
      <c r="M113" s="66" t="s">
        <v>3</v>
      </c>
      <c r="N113" s="51" t="s">
        <v>12</v>
      </c>
      <c r="O113" s="95"/>
      <c r="P113" s="95"/>
      <c r="Q113" s="95"/>
      <c r="R113" s="95"/>
      <c r="S113" s="95"/>
      <c r="T113" s="95"/>
      <c r="U113" s="95"/>
      <c r="V113" s="204"/>
      <c r="W113" s="205"/>
      <c r="X113" s="80"/>
      <c r="Y113" s="285"/>
      <c r="Z113" s="80"/>
      <c r="AA113" s="80"/>
      <c r="AB113" s="168" t="s">
        <v>204</v>
      </c>
      <c r="AC113" s="259"/>
      <c r="AD113" s="286"/>
      <c r="AE113" s="286"/>
      <c r="AF113" s="286"/>
      <c r="AG113" s="211"/>
      <c r="AH113" s="211"/>
      <c r="AI113" s="211"/>
      <c r="AJ113" s="213"/>
    </row>
    <row r="114" spans="1:36" ht="37.5" customHeight="1">
      <c r="A114" s="283"/>
      <c r="B114" s="304"/>
      <c r="C114" s="288"/>
      <c r="D114" s="290"/>
      <c r="E114" s="292"/>
      <c r="F114" s="299"/>
      <c r="G114" s="300"/>
      <c r="H114" s="301"/>
      <c r="I114" s="80"/>
      <c r="J114" s="80"/>
      <c r="K114" s="168"/>
      <c r="L114" s="258"/>
      <c r="M114" s="66" t="s">
        <v>4</v>
      </c>
      <c r="N114" s="51" t="s">
        <v>11</v>
      </c>
      <c r="O114" s="95"/>
      <c r="P114" s="95"/>
      <c r="Q114" s="95"/>
      <c r="R114" s="95"/>
      <c r="S114" s="95"/>
      <c r="T114" s="95"/>
      <c r="U114" s="95"/>
      <c r="V114" s="204"/>
      <c r="W114" s="205"/>
      <c r="X114" s="80"/>
      <c r="Y114" s="285"/>
      <c r="Z114" s="80"/>
      <c r="AA114" s="80"/>
      <c r="AB114" s="168"/>
      <c r="AC114" s="259"/>
      <c r="AD114" s="286"/>
      <c r="AE114" s="286"/>
      <c r="AF114" s="286"/>
      <c r="AG114" s="211"/>
      <c r="AH114" s="211"/>
      <c r="AI114" s="211"/>
      <c r="AJ114" s="213"/>
    </row>
    <row r="115" spans="1:36" ht="51.75" customHeight="1">
      <c r="A115" s="283"/>
      <c r="B115" s="304"/>
      <c r="C115" s="288"/>
      <c r="D115" s="290"/>
      <c r="E115" s="292"/>
      <c r="F115" s="299"/>
      <c r="G115" s="300"/>
      <c r="H115" s="301"/>
      <c r="I115" s="80"/>
      <c r="J115" s="80"/>
      <c r="K115" s="168"/>
      <c r="L115" s="258"/>
      <c r="M115" s="65" t="s">
        <v>30</v>
      </c>
      <c r="N115" s="51" t="s">
        <v>12</v>
      </c>
      <c r="O115" s="95"/>
      <c r="P115" s="95"/>
      <c r="Q115" s="95"/>
      <c r="R115" s="95"/>
      <c r="S115" s="95"/>
      <c r="T115" s="95"/>
      <c r="U115" s="95"/>
      <c r="V115" s="204"/>
      <c r="W115" s="205"/>
      <c r="X115" s="80"/>
      <c r="Y115" s="285"/>
      <c r="Z115" s="80"/>
      <c r="AA115" s="80"/>
      <c r="AB115" s="168"/>
      <c r="AC115" s="259"/>
      <c r="AD115" s="286"/>
      <c r="AE115" s="286"/>
      <c r="AF115" s="286"/>
      <c r="AG115" s="211"/>
      <c r="AH115" s="211"/>
      <c r="AI115" s="211"/>
      <c r="AJ115" s="213"/>
    </row>
    <row r="116" spans="1:36" ht="48.75" customHeight="1">
      <c r="A116" s="283"/>
      <c r="B116" s="304"/>
      <c r="C116" s="288"/>
      <c r="D116" s="290"/>
      <c r="E116" s="292"/>
      <c r="F116" s="299"/>
      <c r="G116" s="300"/>
      <c r="H116" s="301"/>
      <c r="I116" s="80"/>
      <c r="J116" s="80"/>
      <c r="K116" s="168"/>
      <c r="L116" s="258"/>
      <c r="M116" s="65" t="s">
        <v>5</v>
      </c>
      <c r="N116" s="51" t="s">
        <v>11</v>
      </c>
      <c r="O116" s="95"/>
      <c r="P116" s="95"/>
      <c r="Q116" s="95"/>
      <c r="R116" s="95"/>
      <c r="S116" s="95"/>
      <c r="T116" s="95"/>
      <c r="U116" s="95"/>
      <c r="V116" s="204"/>
      <c r="W116" s="205"/>
      <c r="X116" s="80"/>
      <c r="Y116" s="285"/>
      <c r="Z116" s="80"/>
      <c r="AA116" s="80"/>
      <c r="AB116" s="168"/>
      <c r="AC116" s="259"/>
      <c r="AD116" s="286"/>
      <c r="AE116" s="286"/>
      <c r="AF116" s="286"/>
      <c r="AG116" s="211"/>
      <c r="AH116" s="211"/>
      <c r="AI116" s="211"/>
      <c r="AJ116" s="213"/>
    </row>
    <row r="117" spans="1:36" ht="51" customHeight="1" thickBot="1">
      <c r="A117" s="283"/>
      <c r="B117" s="304"/>
      <c r="C117" s="289"/>
      <c r="D117" s="291"/>
      <c r="E117" s="293"/>
      <c r="F117" s="299"/>
      <c r="G117" s="300"/>
      <c r="H117" s="301"/>
      <c r="I117" s="80"/>
      <c r="J117" s="80"/>
      <c r="K117" s="168"/>
      <c r="L117" s="258"/>
      <c r="M117" s="67" t="s">
        <v>29</v>
      </c>
      <c r="N117" s="51" t="s">
        <v>11</v>
      </c>
      <c r="O117" s="95"/>
      <c r="P117" s="95"/>
      <c r="Q117" s="95"/>
      <c r="R117" s="95"/>
      <c r="S117" s="95"/>
      <c r="T117" s="95"/>
      <c r="U117" s="95"/>
      <c r="V117" s="204"/>
      <c r="W117" s="205"/>
      <c r="X117" s="80"/>
      <c r="Y117" s="285"/>
      <c r="Z117" s="80"/>
      <c r="AA117" s="80"/>
      <c r="AB117" s="168"/>
      <c r="AC117" s="259"/>
      <c r="AD117" s="286"/>
      <c r="AE117" s="286"/>
      <c r="AF117" s="286"/>
      <c r="AG117" s="211"/>
      <c r="AH117" s="211"/>
      <c r="AI117" s="211"/>
      <c r="AJ117" s="213"/>
    </row>
    <row r="118" spans="1:36" ht="48.75" customHeight="1">
      <c r="A118" s="283"/>
      <c r="B118" s="304"/>
      <c r="C118" s="286" t="s">
        <v>192</v>
      </c>
      <c r="D118" s="207" t="s">
        <v>193</v>
      </c>
      <c r="E118" s="286" t="s">
        <v>194</v>
      </c>
      <c r="F118" s="309" t="s">
        <v>15</v>
      </c>
      <c r="G118" s="95"/>
      <c r="H118" s="301" t="s">
        <v>20</v>
      </c>
      <c r="I118" s="95"/>
      <c r="J118" s="95"/>
      <c r="K118" s="313">
        <v>30</v>
      </c>
      <c r="L118" s="256" t="s">
        <v>195</v>
      </c>
      <c r="M118" s="64" t="s">
        <v>6</v>
      </c>
      <c r="N118" s="51" t="s">
        <v>12</v>
      </c>
      <c r="O118" s="95"/>
      <c r="P118" s="95"/>
      <c r="Q118" s="95"/>
      <c r="R118" s="95"/>
      <c r="S118" s="95"/>
      <c r="T118" s="95"/>
      <c r="U118" s="95"/>
      <c r="V118" s="198" t="s">
        <v>8</v>
      </c>
      <c r="W118" s="199" t="str">
        <f>IF(AND($V118="PROBABILIDAD",$S118=1),$XEV$6,IF(AND($V118="PROBABILIDAD",$S118=2),$XEV$5,IF(AND($V118="PROBABILIDAD",$S118=3),$XEV$4,IF(AND($V118="PROBABILIDAD",$S118=4),$XEV$3,IF(AND($V118="PROBABILIDAD",$S118=5),$XEV$2,$F118)))))</f>
        <v>(3) POSIBLE</v>
      </c>
      <c r="X118" s="95"/>
      <c r="Y118" s="200" t="str">
        <f>IF(AND($V118="IMPACTO",$T118=18),$XEV$9,IF(AND($V118="IMPACTO",$T118=19),$XEW$9,IF(AND($V118="IMPACTO",$T118=20),$XEX$9,IF(AND($V118="IMPACTO",$T118&lt;10),$XEV$9,$H118))))</f>
        <v>(10) MAYOR</v>
      </c>
      <c r="Z118" s="95"/>
      <c r="AA118" s="95"/>
      <c r="AB118" s="313">
        <v>30</v>
      </c>
      <c r="AC118" s="256" t="str">
        <f>+L118</f>
        <v>*Revisión de cada una de las tematicas a desarrollar y las presentaciones a utilizar en la capacitación, previo al desarrollo de la misma por parte del supervisor.
*Requerimiento al contratista frente a la inconformidad que se presenta por el no cumplimiento de objetivos de la capacitación.</v>
      </c>
      <c r="AD118" s="279" t="s">
        <v>205</v>
      </c>
      <c r="AE118" s="279" t="s">
        <v>196</v>
      </c>
      <c r="AF118" s="279" t="s">
        <v>197</v>
      </c>
      <c r="AG118" s="214"/>
      <c r="AH118" s="214"/>
      <c r="AI118" s="214"/>
      <c r="AJ118" s="215"/>
    </row>
    <row r="119" spans="1:36" ht="54.75" customHeight="1">
      <c r="A119" s="283"/>
      <c r="B119" s="304"/>
      <c r="C119" s="306"/>
      <c r="D119" s="207"/>
      <c r="E119" s="306"/>
      <c r="F119" s="310"/>
      <c r="G119" s="95"/>
      <c r="H119" s="301"/>
      <c r="I119" s="95"/>
      <c r="J119" s="95"/>
      <c r="K119" s="314"/>
      <c r="L119" s="262"/>
      <c r="M119" s="65" t="s">
        <v>7</v>
      </c>
      <c r="N119" s="51" t="s">
        <v>12</v>
      </c>
      <c r="O119" s="95"/>
      <c r="P119" s="95"/>
      <c r="Q119" s="95"/>
      <c r="R119" s="95"/>
      <c r="S119" s="95"/>
      <c r="T119" s="95"/>
      <c r="U119" s="95"/>
      <c r="V119" s="160"/>
      <c r="W119" s="162"/>
      <c r="X119" s="95"/>
      <c r="Y119" s="164"/>
      <c r="Z119" s="95"/>
      <c r="AA119" s="95"/>
      <c r="AB119" s="314"/>
      <c r="AC119" s="262"/>
      <c r="AD119" s="280"/>
      <c r="AE119" s="280"/>
      <c r="AF119" s="280"/>
      <c r="AG119" s="211"/>
      <c r="AH119" s="211"/>
      <c r="AI119" s="211"/>
      <c r="AJ119" s="213"/>
    </row>
    <row r="120" spans="1:36" ht="30.75" customHeight="1">
      <c r="A120" s="283"/>
      <c r="B120" s="304"/>
      <c r="C120" s="306"/>
      <c r="D120" s="207"/>
      <c r="E120" s="306"/>
      <c r="F120" s="310"/>
      <c r="G120" s="95"/>
      <c r="H120" s="301"/>
      <c r="I120" s="95"/>
      <c r="J120" s="95"/>
      <c r="K120" s="315" t="s">
        <v>209</v>
      </c>
      <c r="L120" s="262"/>
      <c r="M120" s="66" t="s">
        <v>3</v>
      </c>
      <c r="N120" s="51" t="s">
        <v>12</v>
      </c>
      <c r="O120" s="95"/>
      <c r="P120" s="95"/>
      <c r="Q120" s="95"/>
      <c r="R120" s="95"/>
      <c r="S120" s="95"/>
      <c r="T120" s="95"/>
      <c r="U120" s="95"/>
      <c r="V120" s="160"/>
      <c r="W120" s="162"/>
      <c r="X120" s="95"/>
      <c r="Y120" s="164"/>
      <c r="Z120" s="95"/>
      <c r="AA120" s="95"/>
      <c r="AB120" s="315" t="s">
        <v>209</v>
      </c>
      <c r="AC120" s="262"/>
      <c r="AD120" s="280"/>
      <c r="AE120" s="280"/>
      <c r="AF120" s="280"/>
      <c r="AG120" s="211"/>
      <c r="AH120" s="211"/>
      <c r="AI120" s="211"/>
      <c r="AJ120" s="213"/>
    </row>
    <row r="121" spans="1:36" ht="24" customHeight="1">
      <c r="A121" s="283"/>
      <c r="B121" s="304"/>
      <c r="C121" s="306"/>
      <c r="D121" s="207"/>
      <c r="E121" s="306"/>
      <c r="F121" s="310"/>
      <c r="G121" s="95"/>
      <c r="H121" s="301"/>
      <c r="I121" s="95"/>
      <c r="J121" s="95"/>
      <c r="K121" s="315"/>
      <c r="L121" s="262"/>
      <c r="M121" s="66" t="s">
        <v>4</v>
      </c>
      <c r="N121" s="51" t="s">
        <v>11</v>
      </c>
      <c r="O121" s="95"/>
      <c r="P121" s="95"/>
      <c r="Q121" s="95"/>
      <c r="R121" s="95"/>
      <c r="S121" s="95"/>
      <c r="T121" s="95"/>
      <c r="U121" s="95"/>
      <c r="V121" s="160"/>
      <c r="W121" s="162"/>
      <c r="X121" s="95"/>
      <c r="Y121" s="164"/>
      <c r="Z121" s="95"/>
      <c r="AA121" s="95"/>
      <c r="AB121" s="315"/>
      <c r="AC121" s="262"/>
      <c r="AD121" s="280"/>
      <c r="AE121" s="280"/>
      <c r="AF121" s="280"/>
      <c r="AG121" s="211"/>
      <c r="AH121" s="211"/>
      <c r="AI121" s="211"/>
      <c r="AJ121" s="213"/>
    </row>
    <row r="122" spans="1:36" ht="43.5" customHeight="1">
      <c r="A122" s="283"/>
      <c r="B122" s="304"/>
      <c r="C122" s="306"/>
      <c r="D122" s="207"/>
      <c r="E122" s="306"/>
      <c r="F122" s="310"/>
      <c r="G122" s="95"/>
      <c r="H122" s="301"/>
      <c r="I122" s="95"/>
      <c r="J122" s="95"/>
      <c r="K122" s="315"/>
      <c r="L122" s="262"/>
      <c r="M122" s="65" t="s">
        <v>30</v>
      </c>
      <c r="N122" s="51" t="s">
        <v>12</v>
      </c>
      <c r="O122" s="95"/>
      <c r="P122" s="95"/>
      <c r="Q122" s="95"/>
      <c r="R122" s="95"/>
      <c r="S122" s="95"/>
      <c r="T122" s="95"/>
      <c r="U122" s="95"/>
      <c r="V122" s="160"/>
      <c r="W122" s="162"/>
      <c r="X122" s="95"/>
      <c r="Y122" s="164"/>
      <c r="Z122" s="95"/>
      <c r="AA122" s="95"/>
      <c r="AB122" s="315"/>
      <c r="AC122" s="262"/>
      <c r="AD122" s="280"/>
      <c r="AE122" s="280"/>
      <c r="AF122" s="280"/>
      <c r="AG122" s="211"/>
      <c r="AH122" s="211"/>
      <c r="AI122" s="211"/>
      <c r="AJ122" s="213"/>
    </row>
    <row r="123" spans="1:36" ht="48" customHeight="1">
      <c r="A123" s="283"/>
      <c r="B123" s="304"/>
      <c r="C123" s="306"/>
      <c r="D123" s="207"/>
      <c r="E123" s="306"/>
      <c r="F123" s="310"/>
      <c r="G123" s="95"/>
      <c r="H123" s="301"/>
      <c r="I123" s="95"/>
      <c r="J123" s="95"/>
      <c r="K123" s="315"/>
      <c r="L123" s="262"/>
      <c r="M123" s="65" t="s">
        <v>5</v>
      </c>
      <c r="N123" s="51" t="s">
        <v>12</v>
      </c>
      <c r="O123" s="95"/>
      <c r="P123" s="95"/>
      <c r="Q123" s="95"/>
      <c r="R123" s="95"/>
      <c r="S123" s="95"/>
      <c r="T123" s="95"/>
      <c r="U123" s="95"/>
      <c r="V123" s="160"/>
      <c r="W123" s="162"/>
      <c r="X123" s="95"/>
      <c r="Y123" s="164"/>
      <c r="Z123" s="95"/>
      <c r="AA123" s="95"/>
      <c r="AB123" s="315"/>
      <c r="AC123" s="262"/>
      <c r="AD123" s="280"/>
      <c r="AE123" s="280"/>
      <c r="AF123" s="280"/>
      <c r="AG123" s="211"/>
      <c r="AH123" s="211"/>
      <c r="AI123" s="211"/>
      <c r="AJ123" s="213"/>
    </row>
    <row r="124" spans="1:36" ht="43.5" customHeight="1" thickBot="1">
      <c r="A124" s="284"/>
      <c r="B124" s="305"/>
      <c r="C124" s="307"/>
      <c r="D124" s="308"/>
      <c r="E124" s="307"/>
      <c r="F124" s="311"/>
      <c r="G124" s="96"/>
      <c r="H124" s="312"/>
      <c r="I124" s="96"/>
      <c r="J124" s="96"/>
      <c r="K124" s="316"/>
      <c r="L124" s="263"/>
      <c r="M124" s="76" t="s">
        <v>29</v>
      </c>
      <c r="N124" s="62" t="s">
        <v>12</v>
      </c>
      <c r="O124" s="96"/>
      <c r="P124" s="96"/>
      <c r="Q124" s="96"/>
      <c r="R124" s="96"/>
      <c r="S124" s="96"/>
      <c r="T124" s="96"/>
      <c r="U124" s="96"/>
      <c r="V124" s="161"/>
      <c r="W124" s="163"/>
      <c r="X124" s="96"/>
      <c r="Y124" s="165"/>
      <c r="Z124" s="96"/>
      <c r="AA124" s="96"/>
      <c r="AB124" s="316"/>
      <c r="AC124" s="263"/>
      <c r="AD124" s="281"/>
      <c r="AE124" s="281"/>
      <c r="AF124" s="281"/>
      <c r="AG124" s="217"/>
      <c r="AH124" s="217"/>
      <c r="AI124" s="217"/>
      <c r="AJ124" s="218"/>
    </row>
    <row r="125" spans="1:36" ht="42" customHeight="1">
      <c r="A125" s="264" t="s">
        <v>304</v>
      </c>
      <c r="B125" s="274" t="s">
        <v>229</v>
      </c>
      <c r="C125" s="267" t="s">
        <v>328</v>
      </c>
      <c r="D125" s="294" t="s">
        <v>213</v>
      </c>
      <c r="E125" s="294" t="s">
        <v>217</v>
      </c>
      <c r="F125" s="244" t="s">
        <v>14</v>
      </c>
      <c r="G125" s="93"/>
      <c r="H125" s="249" t="s">
        <v>18</v>
      </c>
      <c r="I125" s="93"/>
      <c r="J125" s="93"/>
      <c r="K125" s="155">
        <v>10</v>
      </c>
      <c r="L125" s="254" t="s">
        <v>223</v>
      </c>
      <c r="M125" s="94" t="s">
        <v>6</v>
      </c>
      <c r="N125" s="48" t="s">
        <v>11</v>
      </c>
      <c r="O125" s="93"/>
      <c r="P125" s="93"/>
      <c r="Q125" s="93"/>
      <c r="R125" s="93"/>
      <c r="S125" s="93"/>
      <c r="T125" s="93"/>
      <c r="U125" s="93"/>
      <c r="V125" s="219" t="s">
        <v>8</v>
      </c>
      <c r="W125" s="221" t="s">
        <v>13</v>
      </c>
      <c r="X125" s="93"/>
      <c r="Y125" s="224" t="str">
        <f>IF(AND($V125="IMPACTO",$T125=18),$XEV$9,IF(AND($V125="IMPACTO",$T125=19),$XEW$9,IF(AND($V125="IMPACTO",$T125=20),$XEX$9,IF(AND($V125="IMPACTO",$T125&lt;10),$XEV$9,$H125))))</f>
        <v>(5) MODERADO</v>
      </c>
      <c r="Z125" s="93"/>
      <c r="AA125" s="93"/>
      <c r="AB125" s="155">
        <v>5</v>
      </c>
      <c r="AC125" s="227" t="s">
        <v>224</v>
      </c>
      <c r="AD125" s="230" t="s">
        <v>225</v>
      </c>
      <c r="AE125" s="230" t="s">
        <v>226</v>
      </c>
      <c r="AF125" s="233" t="s">
        <v>227</v>
      </c>
      <c r="AG125" s="210"/>
      <c r="AH125" s="210"/>
      <c r="AI125" s="210"/>
      <c r="AJ125" s="212"/>
    </row>
    <row r="126" spans="1:36" ht="39.75" customHeight="1">
      <c r="A126" s="265"/>
      <c r="B126" s="275"/>
      <c r="C126" s="268"/>
      <c r="D126" s="295"/>
      <c r="E126" s="297"/>
      <c r="F126" s="245"/>
      <c r="G126" s="95"/>
      <c r="H126" s="250"/>
      <c r="I126" s="95"/>
      <c r="J126" s="95"/>
      <c r="K126" s="156"/>
      <c r="L126" s="255"/>
      <c r="M126" s="85" t="s">
        <v>7</v>
      </c>
      <c r="N126" s="30" t="s">
        <v>11</v>
      </c>
      <c r="O126" s="95"/>
      <c r="P126" s="95"/>
      <c r="Q126" s="95"/>
      <c r="R126" s="95"/>
      <c r="S126" s="95"/>
      <c r="T126" s="95"/>
      <c r="U126" s="95"/>
      <c r="V126" s="220"/>
      <c r="W126" s="222"/>
      <c r="X126" s="95"/>
      <c r="Y126" s="225"/>
      <c r="Z126" s="95"/>
      <c r="AA126" s="95"/>
      <c r="AB126" s="156"/>
      <c r="AC126" s="228"/>
      <c r="AD126" s="231"/>
      <c r="AE126" s="232"/>
      <c r="AF126" s="234"/>
      <c r="AG126" s="211"/>
      <c r="AH126" s="211"/>
      <c r="AI126" s="211"/>
      <c r="AJ126" s="213"/>
    </row>
    <row r="127" spans="1:36" ht="26.25" customHeight="1">
      <c r="A127" s="265"/>
      <c r="B127" s="275"/>
      <c r="C127" s="268"/>
      <c r="D127" s="295"/>
      <c r="E127" s="297"/>
      <c r="F127" s="245"/>
      <c r="G127" s="95"/>
      <c r="H127" s="250"/>
      <c r="I127" s="95"/>
      <c r="J127" s="95"/>
      <c r="K127" s="141" t="str">
        <f>IF(AND(K125&gt;=5,K125&lt;=10),"BAJA",IF(AND(K125&gt;=15,K125&lt;=25),"MODERADA",IF(AND(K125&gt;=30,K125&lt;=50),"ALTA",IF(AND(K125&gt;=60,K125&lt;=100),"EXTREMA",""))))</f>
        <v>BAJA</v>
      </c>
      <c r="L127" s="255"/>
      <c r="M127" s="86" t="s">
        <v>3</v>
      </c>
      <c r="N127" s="30" t="s">
        <v>12</v>
      </c>
      <c r="O127" s="95"/>
      <c r="P127" s="95"/>
      <c r="Q127" s="95"/>
      <c r="R127" s="95"/>
      <c r="S127" s="95"/>
      <c r="T127" s="95"/>
      <c r="U127" s="95"/>
      <c r="V127" s="220"/>
      <c r="W127" s="222"/>
      <c r="X127" s="95"/>
      <c r="Y127" s="225"/>
      <c r="Z127" s="95"/>
      <c r="AA127" s="95"/>
      <c r="AB127" s="141" t="s">
        <v>222</v>
      </c>
      <c r="AC127" s="228"/>
      <c r="AD127" s="231"/>
      <c r="AE127" s="232"/>
      <c r="AF127" s="234"/>
      <c r="AG127" s="211"/>
      <c r="AH127" s="211"/>
      <c r="AI127" s="211"/>
      <c r="AJ127" s="213"/>
    </row>
    <row r="128" spans="1:36" ht="23.25" customHeight="1">
      <c r="A128" s="265"/>
      <c r="B128" s="275"/>
      <c r="C128" s="268"/>
      <c r="D128" s="295"/>
      <c r="E128" s="297"/>
      <c r="F128" s="245"/>
      <c r="G128" s="95"/>
      <c r="H128" s="250"/>
      <c r="I128" s="95"/>
      <c r="J128" s="95"/>
      <c r="K128" s="141"/>
      <c r="L128" s="255"/>
      <c r="M128" s="86" t="s">
        <v>4</v>
      </c>
      <c r="N128" s="30" t="s">
        <v>11</v>
      </c>
      <c r="O128" s="95"/>
      <c r="P128" s="95"/>
      <c r="Q128" s="95"/>
      <c r="R128" s="95"/>
      <c r="S128" s="95"/>
      <c r="T128" s="95"/>
      <c r="U128" s="95"/>
      <c r="V128" s="220"/>
      <c r="W128" s="222"/>
      <c r="X128" s="95"/>
      <c r="Y128" s="225"/>
      <c r="Z128" s="95"/>
      <c r="AA128" s="95"/>
      <c r="AB128" s="141"/>
      <c r="AC128" s="228"/>
      <c r="AD128" s="231"/>
      <c r="AE128" s="232"/>
      <c r="AF128" s="234"/>
      <c r="AG128" s="211"/>
      <c r="AH128" s="211"/>
      <c r="AI128" s="211"/>
      <c r="AJ128" s="213"/>
    </row>
    <row r="129" spans="1:36" ht="33.75" customHeight="1">
      <c r="A129" s="265"/>
      <c r="B129" s="275"/>
      <c r="C129" s="268"/>
      <c r="D129" s="295"/>
      <c r="E129" s="297"/>
      <c r="F129" s="245"/>
      <c r="G129" s="95"/>
      <c r="H129" s="250"/>
      <c r="I129" s="95"/>
      <c r="J129" s="95"/>
      <c r="K129" s="141"/>
      <c r="L129" s="255"/>
      <c r="M129" s="85" t="s">
        <v>30</v>
      </c>
      <c r="N129" s="30" t="s">
        <v>11</v>
      </c>
      <c r="O129" s="95"/>
      <c r="P129" s="95"/>
      <c r="Q129" s="95"/>
      <c r="R129" s="95"/>
      <c r="S129" s="95"/>
      <c r="T129" s="95"/>
      <c r="U129" s="95"/>
      <c r="V129" s="220"/>
      <c r="W129" s="222"/>
      <c r="X129" s="95"/>
      <c r="Y129" s="225"/>
      <c r="Z129" s="95"/>
      <c r="AA129" s="95"/>
      <c r="AB129" s="141"/>
      <c r="AC129" s="228"/>
      <c r="AD129" s="231"/>
      <c r="AE129" s="232"/>
      <c r="AF129" s="234"/>
      <c r="AG129" s="211"/>
      <c r="AH129" s="211"/>
      <c r="AI129" s="211"/>
      <c r="AJ129" s="213"/>
    </row>
    <row r="130" spans="1:36" ht="39.75" customHeight="1">
      <c r="A130" s="265"/>
      <c r="B130" s="275"/>
      <c r="C130" s="268"/>
      <c r="D130" s="295"/>
      <c r="E130" s="297"/>
      <c r="F130" s="245"/>
      <c r="G130" s="95"/>
      <c r="H130" s="250"/>
      <c r="I130" s="95"/>
      <c r="J130" s="95"/>
      <c r="K130" s="141"/>
      <c r="L130" s="255"/>
      <c r="M130" s="85" t="s">
        <v>5</v>
      </c>
      <c r="N130" s="30" t="s">
        <v>11</v>
      </c>
      <c r="O130" s="95"/>
      <c r="P130" s="95"/>
      <c r="Q130" s="95"/>
      <c r="R130" s="95"/>
      <c r="S130" s="95"/>
      <c r="T130" s="95"/>
      <c r="U130" s="95"/>
      <c r="V130" s="220"/>
      <c r="W130" s="222"/>
      <c r="X130" s="95"/>
      <c r="Y130" s="225"/>
      <c r="Z130" s="95"/>
      <c r="AA130" s="95"/>
      <c r="AB130" s="141"/>
      <c r="AC130" s="228"/>
      <c r="AD130" s="231"/>
      <c r="AE130" s="232"/>
      <c r="AF130" s="234"/>
      <c r="AG130" s="211"/>
      <c r="AH130" s="211"/>
      <c r="AI130" s="211"/>
      <c r="AJ130" s="213"/>
    </row>
    <row r="131" spans="1:36" ht="51" customHeight="1">
      <c r="A131" s="265"/>
      <c r="B131" s="275"/>
      <c r="C131" s="269"/>
      <c r="D131" s="296"/>
      <c r="E131" s="298"/>
      <c r="F131" s="246"/>
      <c r="G131" s="95"/>
      <c r="H131" s="251"/>
      <c r="I131" s="95"/>
      <c r="J131" s="95"/>
      <c r="K131" s="142"/>
      <c r="L131" s="255"/>
      <c r="M131" s="87" t="s">
        <v>29</v>
      </c>
      <c r="N131" s="30" t="s">
        <v>11</v>
      </c>
      <c r="O131" s="95"/>
      <c r="P131" s="95"/>
      <c r="Q131" s="95"/>
      <c r="R131" s="95"/>
      <c r="S131" s="95"/>
      <c r="T131" s="95"/>
      <c r="U131" s="95"/>
      <c r="V131" s="220"/>
      <c r="W131" s="223"/>
      <c r="X131" s="95"/>
      <c r="Y131" s="226"/>
      <c r="Z131" s="95"/>
      <c r="AA131" s="95"/>
      <c r="AB131" s="142"/>
      <c r="AC131" s="229"/>
      <c r="AD131" s="231"/>
      <c r="AE131" s="232"/>
      <c r="AF131" s="234"/>
      <c r="AG131" s="211"/>
      <c r="AH131" s="211"/>
      <c r="AI131" s="211"/>
      <c r="AJ131" s="213"/>
    </row>
    <row r="132" spans="1:36" ht="34.5" customHeight="1">
      <c r="A132" s="265"/>
      <c r="B132" s="275"/>
      <c r="C132" s="242" t="s">
        <v>329</v>
      </c>
      <c r="D132" s="295" t="s">
        <v>330</v>
      </c>
      <c r="E132" s="295" t="s">
        <v>218</v>
      </c>
      <c r="F132" s="245" t="s">
        <v>15</v>
      </c>
      <c r="G132" s="95"/>
      <c r="H132" s="250" t="s">
        <v>18</v>
      </c>
      <c r="I132" s="95"/>
      <c r="J132" s="95"/>
      <c r="K132" s="167">
        <v>15</v>
      </c>
      <c r="L132" s="256" t="s">
        <v>228</v>
      </c>
      <c r="M132" s="81" t="s">
        <v>6</v>
      </c>
      <c r="N132" s="51" t="s">
        <v>11</v>
      </c>
      <c r="O132" s="95"/>
      <c r="P132" s="95"/>
      <c r="Q132" s="95"/>
      <c r="R132" s="95"/>
      <c r="S132" s="95"/>
      <c r="T132" s="95"/>
      <c r="U132" s="95"/>
      <c r="V132" s="198" t="s">
        <v>8</v>
      </c>
      <c r="W132" s="199" t="s">
        <v>14</v>
      </c>
      <c r="X132" s="236">
        <f>IF($V132="PROBABILIDAD",$S132,$G132)</f>
        <v>0</v>
      </c>
      <c r="Y132" s="200" t="str">
        <f>IF(AND($V132="IMPACTO",$T132=18),$XEV$9,IF(AND($V132="IMPACTO",$T132=19),$XEW$9,IF(AND($V132="IMPACTO",$T132=20),$XEX$9,IF(AND($V132="IMPACTO",$T132&lt;10),$XEV$9,$H132))))</f>
        <v>(5) MODERADO</v>
      </c>
      <c r="Z132" s="95"/>
      <c r="AA132" s="95"/>
      <c r="AB132" s="156">
        <v>10</v>
      </c>
      <c r="AC132" s="202" t="s">
        <v>231</v>
      </c>
      <c r="AD132" s="203" t="s">
        <v>225</v>
      </c>
      <c r="AE132" s="202" t="s">
        <v>234</v>
      </c>
      <c r="AF132" s="202" t="s">
        <v>235</v>
      </c>
      <c r="AG132" s="214"/>
      <c r="AH132" s="214"/>
      <c r="AI132" s="214"/>
      <c r="AJ132" s="215"/>
    </row>
    <row r="133" spans="1:36" ht="33.75" customHeight="1">
      <c r="A133" s="265"/>
      <c r="B133" s="275"/>
      <c r="C133" s="268"/>
      <c r="D133" s="295"/>
      <c r="E133" s="297"/>
      <c r="F133" s="245"/>
      <c r="G133" s="95"/>
      <c r="H133" s="250"/>
      <c r="I133" s="95"/>
      <c r="J133" s="95"/>
      <c r="K133" s="167"/>
      <c r="L133" s="257"/>
      <c r="M133" s="82" t="s">
        <v>7</v>
      </c>
      <c r="N133" s="51" t="s">
        <v>11</v>
      </c>
      <c r="O133" s="95"/>
      <c r="P133" s="95"/>
      <c r="Q133" s="95"/>
      <c r="R133" s="95"/>
      <c r="S133" s="95"/>
      <c r="T133" s="95"/>
      <c r="U133" s="95"/>
      <c r="V133" s="160"/>
      <c r="W133" s="162"/>
      <c r="X133" s="237"/>
      <c r="Y133" s="164"/>
      <c r="Z133" s="95"/>
      <c r="AA133" s="95"/>
      <c r="AB133" s="156"/>
      <c r="AC133" s="170"/>
      <c r="AD133" s="173"/>
      <c r="AE133" s="170"/>
      <c r="AF133" s="170"/>
      <c r="AG133" s="211"/>
      <c r="AH133" s="211"/>
      <c r="AI133" s="211"/>
      <c r="AJ133" s="213"/>
    </row>
    <row r="134" spans="1:36" ht="30" customHeight="1">
      <c r="A134" s="265"/>
      <c r="B134" s="275"/>
      <c r="C134" s="268"/>
      <c r="D134" s="295"/>
      <c r="E134" s="297"/>
      <c r="F134" s="245"/>
      <c r="G134" s="95"/>
      <c r="H134" s="250"/>
      <c r="I134" s="95"/>
      <c r="J134" s="95"/>
      <c r="K134" s="168" t="str">
        <f>IF(AND(K132&gt;=5,K132&lt;=10),"BAJA",IF(AND(K132&gt;=15,K132&lt;=25),"MODERADA",IF(AND(K132&gt;=30,K132&lt;=50),"ALTA",IF(AND(K132&gt;=60,K132&lt;=100),"EXTREMA",""))))</f>
        <v>MODERADA</v>
      </c>
      <c r="L134" s="257"/>
      <c r="M134" s="83" t="s">
        <v>3</v>
      </c>
      <c r="N134" s="51" t="s">
        <v>12</v>
      </c>
      <c r="O134" s="95"/>
      <c r="P134" s="95"/>
      <c r="Q134" s="95"/>
      <c r="R134" s="95"/>
      <c r="S134" s="95"/>
      <c r="T134" s="95"/>
      <c r="U134" s="95"/>
      <c r="V134" s="160"/>
      <c r="W134" s="162"/>
      <c r="X134" s="237"/>
      <c r="Y134" s="164"/>
      <c r="Z134" s="95"/>
      <c r="AA134" s="95"/>
      <c r="AB134" s="141" t="s">
        <v>222</v>
      </c>
      <c r="AC134" s="170"/>
      <c r="AD134" s="173"/>
      <c r="AE134" s="170"/>
      <c r="AF134" s="170"/>
      <c r="AG134" s="211"/>
      <c r="AH134" s="211"/>
      <c r="AI134" s="211"/>
      <c r="AJ134" s="213"/>
    </row>
    <row r="135" spans="1:36" ht="27" customHeight="1">
      <c r="A135" s="265"/>
      <c r="B135" s="275"/>
      <c r="C135" s="268"/>
      <c r="D135" s="295"/>
      <c r="E135" s="297"/>
      <c r="F135" s="245"/>
      <c r="G135" s="95"/>
      <c r="H135" s="250"/>
      <c r="I135" s="95"/>
      <c r="J135" s="95"/>
      <c r="K135" s="168"/>
      <c r="L135" s="257"/>
      <c r="M135" s="83" t="s">
        <v>4</v>
      </c>
      <c r="N135" s="51" t="s">
        <v>11</v>
      </c>
      <c r="O135" s="95"/>
      <c r="P135" s="95"/>
      <c r="Q135" s="95"/>
      <c r="R135" s="95"/>
      <c r="S135" s="95"/>
      <c r="T135" s="95"/>
      <c r="U135" s="95"/>
      <c r="V135" s="160"/>
      <c r="W135" s="162"/>
      <c r="X135" s="237"/>
      <c r="Y135" s="164"/>
      <c r="Z135" s="95"/>
      <c r="AA135" s="95"/>
      <c r="AB135" s="141"/>
      <c r="AC135" s="170"/>
      <c r="AD135" s="173"/>
      <c r="AE135" s="170"/>
      <c r="AF135" s="170"/>
      <c r="AG135" s="211"/>
      <c r="AH135" s="211"/>
      <c r="AI135" s="211"/>
      <c r="AJ135" s="213"/>
    </row>
    <row r="136" spans="1:36" ht="39.75" customHeight="1">
      <c r="A136" s="265"/>
      <c r="B136" s="275"/>
      <c r="C136" s="268"/>
      <c r="D136" s="295"/>
      <c r="E136" s="297"/>
      <c r="F136" s="245"/>
      <c r="G136" s="95"/>
      <c r="H136" s="250"/>
      <c r="I136" s="95"/>
      <c r="J136" s="95"/>
      <c r="K136" s="168"/>
      <c r="L136" s="257"/>
      <c r="M136" s="82" t="s">
        <v>30</v>
      </c>
      <c r="N136" s="51" t="s">
        <v>12</v>
      </c>
      <c r="O136" s="95"/>
      <c r="P136" s="95"/>
      <c r="Q136" s="95"/>
      <c r="R136" s="95"/>
      <c r="S136" s="95"/>
      <c r="T136" s="95"/>
      <c r="U136" s="95"/>
      <c r="V136" s="160"/>
      <c r="W136" s="162"/>
      <c r="X136" s="237"/>
      <c r="Y136" s="164"/>
      <c r="Z136" s="95"/>
      <c r="AA136" s="95"/>
      <c r="AB136" s="141"/>
      <c r="AC136" s="170"/>
      <c r="AD136" s="173"/>
      <c r="AE136" s="170"/>
      <c r="AF136" s="170"/>
      <c r="AG136" s="211"/>
      <c r="AH136" s="211"/>
      <c r="AI136" s="211"/>
      <c r="AJ136" s="213"/>
    </row>
    <row r="137" spans="1:36" ht="38.25" customHeight="1">
      <c r="A137" s="265"/>
      <c r="B137" s="275"/>
      <c r="C137" s="268"/>
      <c r="D137" s="295"/>
      <c r="E137" s="297"/>
      <c r="F137" s="245"/>
      <c r="G137" s="95"/>
      <c r="H137" s="250"/>
      <c r="I137" s="95"/>
      <c r="J137" s="95"/>
      <c r="K137" s="168"/>
      <c r="L137" s="257"/>
      <c r="M137" s="82" t="s">
        <v>5</v>
      </c>
      <c r="N137" s="51" t="s">
        <v>11</v>
      </c>
      <c r="O137" s="95"/>
      <c r="P137" s="95"/>
      <c r="Q137" s="95"/>
      <c r="R137" s="95"/>
      <c r="S137" s="95"/>
      <c r="T137" s="95"/>
      <c r="U137" s="95"/>
      <c r="V137" s="160"/>
      <c r="W137" s="162"/>
      <c r="X137" s="237"/>
      <c r="Y137" s="164"/>
      <c r="Z137" s="95"/>
      <c r="AA137" s="95"/>
      <c r="AB137" s="141"/>
      <c r="AC137" s="170"/>
      <c r="AD137" s="173"/>
      <c r="AE137" s="170"/>
      <c r="AF137" s="170"/>
      <c r="AG137" s="211"/>
      <c r="AH137" s="211"/>
      <c r="AI137" s="211"/>
      <c r="AJ137" s="213"/>
    </row>
    <row r="138" spans="1:36" ht="30">
      <c r="A138" s="265"/>
      <c r="B138" s="276"/>
      <c r="C138" s="269"/>
      <c r="D138" s="296"/>
      <c r="E138" s="298"/>
      <c r="F138" s="246"/>
      <c r="G138" s="95"/>
      <c r="H138" s="251"/>
      <c r="I138" s="95"/>
      <c r="J138" s="95"/>
      <c r="K138" s="168"/>
      <c r="L138" s="257"/>
      <c r="M138" s="84" t="s">
        <v>29</v>
      </c>
      <c r="N138" s="51" t="s">
        <v>11</v>
      </c>
      <c r="O138" s="95"/>
      <c r="P138" s="95"/>
      <c r="Q138" s="95"/>
      <c r="R138" s="95"/>
      <c r="S138" s="95"/>
      <c r="T138" s="95"/>
      <c r="U138" s="95"/>
      <c r="V138" s="160"/>
      <c r="W138" s="235"/>
      <c r="X138" s="238"/>
      <c r="Y138" s="239"/>
      <c r="Z138" s="95"/>
      <c r="AA138" s="95"/>
      <c r="AB138" s="142"/>
      <c r="AC138" s="170"/>
      <c r="AD138" s="173"/>
      <c r="AE138" s="170"/>
      <c r="AF138" s="170"/>
      <c r="AG138" s="211"/>
      <c r="AH138" s="211"/>
      <c r="AI138" s="211"/>
      <c r="AJ138" s="213"/>
    </row>
    <row r="139" spans="1:36" ht="33.75" customHeight="1">
      <c r="A139" s="265"/>
      <c r="B139" s="277" t="s">
        <v>230</v>
      </c>
      <c r="C139" s="270" t="s">
        <v>210</v>
      </c>
      <c r="D139" s="240" t="s">
        <v>214</v>
      </c>
      <c r="E139" s="240" t="s">
        <v>219</v>
      </c>
      <c r="F139" s="245" t="s">
        <v>16</v>
      </c>
      <c r="G139" s="95"/>
      <c r="H139" s="250" t="s">
        <v>18</v>
      </c>
      <c r="I139" s="95"/>
      <c r="J139" s="95"/>
      <c r="K139" s="167">
        <v>20</v>
      </c>
      <c r="L139" s="256" t="s">
        <v>236</v>
      </c>
      <c r="M139" s="81" t="s">
        <v>6</v>
      </c>
      <c r="N139" s="51" t="s">
        <v>11</v>
      </c>
      <c r="O139" s="95"/>
      <c r="P139" s="95"/>
      <c r="Q139" s="95"/>
      <c r="R139" s="95"/>
      <c r="S139" s="95"/>
      <c r="T139" s="95"/>
      <c r="U139" s="95"/>
      <c r="V139" s="198" t="s">
        <v>8</v>
      </c>
      <c r="W139" s="199" t="str">
        <f>IF(AND($V139="PROBABILIDAD",$S139=1),$XEV$6,IF(AND($V139="PROBABILIDAD",$S139=2),$XEV$5,IF(AND($V139="PROBABILIDAD",$S139=3),$XEV$4,IF(AND($V139="PROBABILIDAD",$S139=4),$XEV$3,IF(AND($V139="PROBABILIDAD",$S139=5),$XEV$2,$F139)))))</f>
        <v>(4) PROBABLE</v>
      </c>
      <c r="X139" s="95"/>
      <c r="Y139" s="200" t="str">
        <f>IF(AND($V139="IMPACTO",$T139=18),$XEV$9,IF(AND($V139="IMPACTO",$T139=19),$XEW$9,IF(AND($V139="IMPACTO",$T139=20),$XEX$9,IF(AND($V139="IMPACTO",$T139&lt;10),$XEV$9,$H139))))</f>
        <v>(5) MODERADO</v>
      </c>
      <c r="Z139" s="95"/>
      <c r="AA139" s="95"/>
      <c r="AB139" s="167">
        <v>20</v>
      </c>
      <c r="AC139" s="202" t="s">
        <v>237</v>
      </c>
      <c r="AD139" s="203" t="s">
        <v>225</v>
      </c>
      <c r="AE139" s="202" t="s">
        <v>238</v>
      </c>
      <c r="AF139" s="202" t="s">
        <v>239</v>
      </c>
      <c r="AG139" s="214"/>
      <c r="AH139" s="214"/>
      <c r="AI139" s="214"/>
      <c r="AJ139" s="215"/>
    </row>
    <row r="140" spans="1:36" ht="36.75" customHeight="1">
      <c r="A140" s="265"/>
      <c r="B140" s="275"/>
      <c r="C140" s="271"/>
      <c r="D140" s="241"/>
      <c r="E140" s="241"/>
      <c r="F140" s="245"/>
      <c r="G140" s="95"/>
      <c r="H140" s="250"/>
      <c r="I140" s="95"/>
      <c r="J140" s="95"/>
      <c r="K140" s="167"/>
      <c r="L140" s="258"/>
      <c r="M140" s="82" t="s">
        <v>7</v>
      </c>
      <c r="N140" s="51" t="s">
        <v>11</v>
      </c>
      <c r="O140" s="95"/>
      <c r="P140" s="95"/>
      <c r="Q140" s="95"/>
      <c r="R140" s="95"/>
      <c r="S140" s="95"/>
      <c r="T140" s="95"/>
      <c r="U140" s="95"/>
      <c r="V140" s="160"/>
      <c r="W140" s="162"/>
      <c r="X140" s="95"/>
      <c r="Y140" s="164"/>
      <c r="Z140" s="95"/>
      <c r="AA140" s="95"/>
      <c r="AB140" s="167"/>
      <c r="AC140" s="170"/>
      <c r="AD140" s="173"/>
      <c r="AE140" s="170"/>
      <c r="AF140" s="170"/>
      <c r="AG140" s="211"/>
      <c r="AH140" s="211"/>
      <c r="AI140" s="211"/>
      <c r="AJ140" s="213"/>
    </row>
    <row r="141" spans="1:36" ht="21.75" customHeight="1">
      <c r="A141" s="265"/>
      <c r="B141" s="275"/>
      <c r="C141" s="271"/>
      <c r="D141" s="241"/>
      <c r="E141" s="241"/>
      <c r="F141" s="245"/>
      <c r="G141" s="95"/>
      <c r="H141" s="250"/>
      <c r="I141" s="95"/>
      <c r="J141" s="95"/>
      <c r="K141" s="168" t="str">
        <f>IF(AND(K139&gt;=5,K139&lt;=10),"BAJA",IF(AND(K139&gt;=15,K139&lt;=25),"MODERADA",IF(AND(K139&gt;=30,K139&lt;=50),"ALTA",IF(AND(K139&gt;=60,K139&lt;=100),"EXTREMA",""))))</f>
        <v>MODERADA</v>
      </c>
      <c r="L141" s="258"/>
      <c r="M141" s="83" t="s">
        <v>3</v>
      </c>
      <c r="N141" s="51" t="s">
        <v>12</v>
      </c>
      <c r="O141" s="95"/>
      <c r="P141" s="95"/>
      <c r="Q141" s="95"/>
      <c r="R141" s="95"/>
      <c r="S141" s="95"/>
      <c r="T141" s="95"/>
      <c r="U141" s="95"/>
      <c r="V141" s="160"/>
      <c r="W141" s="162"/>
      <c r="X141" s="95"/>
      <c r="Y141" s="164"/>
      <c r="Z141" s="95"/>
      <c r="AA141" s="95"/>
      <c r="AB141" s="168" t="s">
        <v>204</v>
      </c>
      <c r="AC141" s="170"/>
      <c r="AD141" s="173"/>
      <c r="AE141" s="170"/>
      <c r="AF141" s="170"/>
      <c r="AG141" s="211"/>
      <c r="AH141" s="211"/>
      <c r="AI141" s="211"/>
      <c r="AJ141" s="213"/>
    </row>
    <row r="142" spans="1:36" ht="26.25" customHeight="1">
      <c r="A142" s="265"/>
      <c r="B142" s="275"/>
      <c r="C142" s="271"/>
      <c r="D142" s="241"/>
      <c r="E142" s="241"/>
      <c r="F142" s="245"/>
      <c r="G142" s="95"/>
      <c r="H142" s="250"/>
      <c r="I142" s="95"/>
      <c r="J142" s="95"/>
      <c r="K142" s="168"/>
      <c r="L142" s="258"/>
      <c r="M142" s="83" t="s">
        <v>4</v>
      </c>
      <c r="N142" s="51" t="s">
        <v>11</v>
      </c>
      <c r="O142" s="95"/>
      <c r="P142" s="95"/>
      <c r="Q142" s="95"/>
      <c r="R142" s="95"/>
      <c r="S142" s="95"/>
      <c r="T142" s="95"/>
      <c r="U142" s="95"/>
      <c r="V142" s="160"/>
      <c r="W142" s="162"/>
      <c r="X142" s="95"/>
      <c r="Y142" s="164"/>
      <c r="Z142" s="95"/>
      <c r="AA142" s="95"/>
      <c r="AB142" s="168"/>
      <c r="AC142" s="170"/>
      <c r="AD142" s="173"/>
      <c r="AE142" s="170"/>
      <c r="AF142" s="170"/>
      <c r="AG142" s="211"/>
      <c r="AH142" s="211"/>
      <c r="AI142" s="211"/>
      <c r="AJ142" s="213"/>
    </row>
    <row r="143" spans="1:36" ht="33" customHeight="1">
      <c r="A143" s="265"/>
      <c r="B143" s="275"/>
      <c r="C143" s="271"/>
      <c r="D143" s="241"/>
      <c r="E143" s="241"/>
      <c r="F143" s="245"/>
      <c r="G143" s="95"/>
      <c r="H143" s="250"/>
      <c r="I143" s="95"/>
      <c r="J143" s="95"/>
      <c r="K143" s="168"/>
      <c r="L143" s="258"/>
      <c r="M143" s="82" t="s">
        <v>30</v>
      </c>
      <c r="N143" s="51" t="s">
        <v>12</v>
      </c>
      <c r="O143" s="95"/>
      <c r="P143" s="95"/>
      <c r="Q143" s="95"/>
      <c r="R143" s="95"/>
      <c r="S143" s="95"/>
      <c r="T143" s="95"/>
      <c r="U143" s="95"/>
      <c r="V143" s="160"/>
      <c r="W143" s="162"/>
      <c r="X143" s="95"/>
      <c r="Y143" s="164"/>
      <c r="Z143" s="95"/>
      <c r="AA143" s="95"/>
      <c r="AB143" s="168"/>
      <c r="AC143" s="170"/>
      <c r="AD143" s="173"/>
      <c r="AE143" s="170"/>
      <c r="AF143" s="170"/>
      <c r="AG143" s="211"/>
      <c r="AH143" s="211"/>
      <c r="AI143" s="211"/>
      <c r="AJ143" s="213"/>
    </row>
    <row r="144" spans="1:36" ht="33.75" customHeight="1">
      <c r="A144" s="265"/>
      <c r="B144" s="275"/>
      <c r="C144" s="271"/>
      <c r="D144" s="241"/>
      <c r="E144" s="241"/>
      <c r="F144" s="245"/>
      <c r="G144" s="95"/>
      <c r="H144" s="250"/>
      <c r="I144" s="95"/>
      <c r="J144" s="95"/>
      <c r="K144" s="168"/>
      <c r="L144" s="258"/>
      <c r="M144" s="82" t="s">
        <v>5</v>
      </c>
      <c r="N144" s="51" t="s">
        <v>11</v>
      </c>
      <c r="O144" s="95"/>
      <c r="P144" s="95"/>
      <c r="Q144" s="95"/>
      <c r="R144" s="95"/>
      <c r="S144" s="95"/>
      <c r="T144" s="95"/>
      <c r="U144" s="95"/>
      <c r="V144" s="160"/>
      <c r="W144" s="162"/>
      <c r="X144" s="95"/>
      <c r="Y144" s="164"/>
      <c r="Z144" s="95"/>
      <c r="AA144" s="95"/>
      <c r="AB144" s="168"/>
      <c r="AC144" s="170"/>
      <c r="AD144" s="173"/>
      <c r="AE144" s="170"/>
      <c r="AF144" s="170"/>
      <c r="AG144" s="211"/>
      <c r="AH144" s="211"/>
      <c r="AI144" s="211"/>
      <c r="AJ144" s="213"/>
    </row>
    <row r="145" spans="1:36" ht="51.75" customHeight="1">
      <c r="A145" s="265"/>
      <c r="B145" s="275"/>
      <c r="C145" s="271"/>
      <c r="D145" s="241"/>
      <c r="E145" s="241"/>
      <c r="F145" s="246"/>
      <c r="G145" s="95"/>
      <c r="H145" s="251"/>
      <c r="I145" s="95"/>
      <c r="J145" s="95"/>
      <c r="K145" s="201"/>
      <c r="L145" s="258"/>
      <c r="M145" s="84" t="s">
        <v>29</v>
      </c>
      <c r="N145" s="71" t="s">
        <v>12</v>
      </c>
      <c r="O145" s="95"/>
      <c r="P145" s="95"/>
      <c r="Q145" s="95"/>
      <c r="R145" s="95"/>
      <c r="S145" s="95"/>
      <c r="T145" s="95"/>
      <c r="U145" s="95"/>
      <c r="V145" s="160"/>
      <c r="W145" s="162"/>
      <c r="X145" s="95"/>
      <c r="Y145" s="164"/>
      <c r="Z145" s="95"/>
      <c r="AA145" s="95"/>
      <c r="AB145" s="201"/>
      <c r="AC145" s="170"/>
      <c r="AD145" s="173"/>
      <c r="AE145" s="170"/>
      <c r="AF145" s="170"/>
      <c r="AG145" s="211"/>
      <c r="AH145" s="211"/>
      <c r="AI145" s="211"/>
      <c r="AJ145" s="213"/>
    </row>
    <row r="146" spans="1:36" ht="39.75" customHeight="1">
      <c r="A146" s="265"/>
      <c r="B146" s="275"/>
      <c r="C146" s="272" t="s">
        <v>211</v>
      </c>
      <c r="D146" s="242" t="s">
        <v>215</v>
      </c>
      <c r="E146" s="242" t="s">
        <v>220</v>
      </c>
      <c r="F146" s="245" t="s">
        <v>14</v>
      </c>
      <c r="G146" s="80"/>
      <c r="H146" s="250" t="s">
        <v>18</v>
      </c>
      <c r="I146" s="80"/>
      <c r="J146" s="80"/>
      <c r="K146" s="156">
        <v>10</v>
      </c>
      <c r="L146" s="259" t="s">
        <v>240</v>
      </c>
      <c r="M146" s="122" t="s">
        <v>6</v>
      </c>
      <c r="N146" s="101" t="s">
        <v>11</v>
      </c>
      <c r="O146" s="80"/>
      <c r="P146" s="80"/>
      <c r="Q146" s="80"/>
      <c r="R146" s="80"/>
      <c r="S146" s="80"/>
      <c r="T146" s="80"/>
      <c r="U146" s="80"/>
      <c r="V146" s="204" t="s">
        <v>8</v>
      </c>
      <c r="W146" s="205" t="str">
        <f>IF(AND($V146="PROBABILIDAD",$S146=1),$XEV$6,IF(AND($V146="PROBABILIDAD",$S146=2),$XEV$5,IF(AND($V146="PROBABILIDAD",$S146=3),$XEV$4,IF(AND($V146="PROBABILIDAD",$S146=4),$XEV$3,IF(AND($V146="PROBABILIDAD",$S146=5),$XEV$2,$F146)))))</f>
        <v>(2) IMPROBABLE</v>
      </c>
      <c r="X146" s="80"/>
      <c r="Y146" s="206" t="str">
        <f>IF(AND($V146="IMPACTO",$T146=18),$XEV$9,IF(AND($V146="IMPACTO",$T146=19),$XEW$9,IF(AND($V146="IMPACTO",$T146=20),$XEX$9,IF(AND($V146="IMPACTO",$T146&lt;10),$XEV$9,$H146))))</f>
        <v>(5) MODERADO</v>
      </c>
      <c r="Z146" s="80"/>
      <c r="AA146" s="80"/>
      <c r="AB146" s="156">
        <v>10</v>
      </c>
      <c r="AC146" s="207" t="s">
        <v>241</v>
      </c>
      <c r="AD146" s="208" t="s">
        <v>225</v>
      </c>
      <c r="AE146" s="207" t="s">
        <v>242</v>
      </c>
      <c r="AF146" s="207" t="s">
        <v>243</v>
      </c>
      <c r="AG146" s="216"/>
      <c r="AH146" s="216"/>
      <c r="AI146" s="216"/>
      <c r="AJ146" s="216"/>
    </row>
    <row r="147" spans="1:36" ht="39" customHeight="1">
      <c r="A147" s="265"/>
      <c r="B147" s="275"/>
      <c r="C147" s="272"/>
      <c r="D147" s="242"/>
      <c r="E147" s="242"/>
      <c r="F147" s="245"/>
      <c r="G147" s="80"/>
      <c r="H147" s="250"/>
      <c r="I147" s="80"/>
      <c r="J147" s="80"/>
      <c r="K147" s="156"/>
      <c r="L147" s="259"/>
      <c r="M147" s="122" t="s">
        <v>7</v>
      </c>
      <c r="N147" s="101" t="s">
        <v>12</v>
      </c>
      <c r="O147" s="80"/>
      <c r="P147" s="80"/>
      <c r="Q147" s="80"/>
      <c r="R147" s="80"/>
      <c r="S147" s="80"/>
      <c r="T147" s="80"/>
      <c r="U147" s="80"/>
      <c r="V147" s="204"/>
      <c r="W147" s="205"/>
      <c r="X147" s="80"/>
      <c r="Y147" s="206"/>
      <c r="Z147" s="80"/>
      <c r="AA147" s="80"/>
      <c r="AB147" s="156"/>
      <c r="AC147" s="207"/>
      <c r="AD147" s="209"/>
      <c r="AE147" s="207"/>
      <c r="AF147" s="207"/>
      <c r="AG147" s="216"/>
      <c r="AH147" s="216"/>
      <c r="AI147" s="216"/>
      <c r="AJ147" s="216"/>
    </row>
    <row r="148" spans="1:36" ht="27" customHeight="1">
      <c r="A148" s="265"/>
      <c r="B148" s="275"/>
      <c r="C148" s="272"/>
      <c r="D148" s="242"/>
      <c r="E148" s="242"/>
      <c r="F148" s="245"/>
      <c r="G148" s="80"/>
      <c r="H148" s="250"/>
      <c r="I148" s="80"/>
      <c r="J148" s="80"/>
      <c r="K148" s="141" t="str">
        <f>IF(AND(K146&gt;=5,K146&lt;=10),"BAJA",IF(AND(K146&gt;=15,K146&lt;=25),"MODERADA",IF(AND(K146&gt;=30,K146&lt;=50),"ALTA",IF(AND(K146&gt;=60,K146&lt;=100),"EXTREMA",""))))</f>
        <v>BAJA</v>
      </c>
      <c r="L148" s="259"/>
      <c r="M148" s="123" t="s">
        <v>3</v>
      </c>
      <c r="N148" s="101" t="s">
        <v>12</v>
      </c>
      <c r="O148" s="80"/>
      <c r="P148" s="80"/>
      <c r="Q148" s="80"/>
      <c r="R148" s="80"/>
      <c r="S148" s="80"/>
      <c r="T148" s="80"/>
      <c r="U148" s="80"/>
      <c r="V148" s="204"/>
      <c r="W148" s="205"/>
      <c r="X148" s="80"/>
      <c r="Y148" s="206"/>
      <c r="Z148" s="80"/>
      <c r="AA148" s="80"/>
      <c r="AB148" s="141" t="s">
        <v>222</v>
      </c>
      <c r="AC148" s="207"/>
      <c r="AD148" s="209"/>
      <c r="AE148" s="207"/>
      <c r="AF148" s="207"/>
      <c r="AG148" s="216"/>
      <c r="AH148" s="216"/>
      <c r="AI148" s="216"/>
      <c r="AJ148" s="216"/>
    </row>
    <row r="149" spans="1:36" ht="26.25" customHeight="1">
      <c r="A149" s="265"/>
      <c r="B149" s="275"/>
      <c r="C149" s="272"/>
      <c r="D149" s="242"/>
      <c r="E149" s="242"/>
      <c r="F149" s="245"/>
      <c r="G149" s="80"/>
      <c r="H149" s="250"/>
      <c r="I149" s="80"/>
      <c r="J149" s="80"/>
      <c r="K149" s="141"/>
      <c r="L149" s="259"/>
      <c r="M149" s="123" t="s">
        <v>4</v>
      </c>
      <c r="N149" s="101" t="s">
        <v>11</v>
      </c>
      <c r="O149" s="80"/>
      <c r="P149" s="80"/>
      <c r="Q149" s="80"/>
      <c r="R149" s="80"/>
      <c r="S149" s="80"/>
      <c r="T149" s="80"/>
      <c r="U149" s="80"/>
      <c r="V149" s="204"/>
      <c r="W149" s="205"/>
      <c r="X149" s="80"/>
      <c r="Y149" s="206"/>
      <c r="Z149" s="80"/>
      <c r="AA149" s="80"/>
      <c r="AB149" s="141"/>
      <c r="AC149" s="207"/>
      <c r="AD149" s="209"/>
      <c r="AE149" s="207"/>
      <c r="AF149" s="207"/>
      <c r="AG149" s="216"/>
      <c r="AH149" s="216"/>
      <c r="AI149" s="216"/>
      <c r="AJ149" s="216"/>
    </row>
    <row r="150" spans="1:36" ht="36.75" customHeight="1">
      <c r="A150" s="265"/>
      <c r="B150" s="275"/>
      <c r="C150" s="272"/>
      <c r="D150" s="242"/>
      <c r="E150" s="242"/>
      <c r="F150" s="245"/>
      <c r="G150" s="80"/>
      <c r="H150" s="250"/>
      <c r="I150" s="80"/>
      <c r="J150" s="80"/>
      <c r="K150" s="141"/>
      <c r="L150" s="259"/>
      <c r="M150" s="122" t="s">
        <v>30</v>
      </c>
      <c r="N150" s="101" t="s">
        <v>12</v>
      </c>
      <c r="O150" s="80"/>
      <c r="P150" s="80"/>
      <c r="Q150" s="80"/>
      <c r="R150" s="80"/>
      <c r="S150" s="80"/>
      <c r="T150" s="80"/>
      <c r="U150" s="80"/>
      <c r="V150" s="204"/>
      <c r="W150" s="205"/>
      <c r="X150" s="80"/>
      <c r="Y150" s="206"/>
      <c r="Z150" s="80"/>
      <c r="AA150" s="80"/>
      <c r="AB150" s="141"/>
      <c r="AC150" s="207"/>
      <c r="AD150" s="209"/>
      <c r="AE150" s="207"/>
      <c r="AF150" s="207"/>
      <c r="AG150" s="216"/>
      <c r="AH150" s="216"/>
      <c r="AI150" s="216"/>
      <c r="AJ150" s="216"/>
    </row>
    <row r="151" spans="1:36" ht="36.75" customHeight="1">
      <c r="A151" s="265"/>
      <c r="B151" s="275"/>
      <c r="C151" s="272"/>
      <c r="D151" s="242"/>
      <c r="E151" s="242"/>
      <c r="F151" s="245"/>
      <c r="G151" s="80"/>
      <c r="H151" s="250"/>
      <c r="I151" s="80"/>
      <c r="J151" s="80"/>
      <c r="K151" s="141"/>
      <c r="L151" s="259"/>
      <c r="M151" s="122" t="s">
        <v>5</v>
      </c>
      <c r="N151" s="101" t="s">
        <v>11</v>
      </c>
      <c r="O151" s="80"/>
      <c r="P151" s="80"/>
      <c r="Q151" s="80"/>
      <c r="R151" s="80"/>
      <c r="S151" s="80"/>
      <c r="T151" s="80"/>
      <c r="U151" s="80"/>
      <c r="V151" s="204"/>
      <c r="W151" s="205"/>
      <c r="X151" s="80"/>
      <c r="Y151" s="206"/>
      <c r="Z151" s="80"/>
      <c r="AA151" s="80"/>
      <c r="AB151" s="141"/>
      <c r="AC151" s="207"/>
      <c r="AD151" s="209"/>
      <c r="AE151" s="207"/>
      <c r="AF151" s="207"/>
      <c r="AG151" s="216"/>
      <c r="AH151" s="216"/>
      <c r="AI151" s="216"/>
      <c r="AJ151" s="216"/>
    </row>
    <row r="152" spans="1:36" ht="38.25" customHeight="1">
      <c r="A152" s="265"/>
      <c r="B152" s="275"/>
      <c r="C152" s="272"/>
      <c r="D152" s="242"/>
      <c r="E152" s="242"/>
      <c r="F152" s="245"/>
      <c r="G152" s="80"/>
      <c r="H152" s="250"/>
      <c r="I152" s="80"/>
      <c r="J152" s="80"/>
      <c r="K152" s="141"/>
      <c r="L152" s="259"/>
      <c r="M152" s="122" t="s">
        <v>29</v>
      </c>
      <c r="N152" s="101" t="s">
        <v>12</v>
      </c>
      <c r="O152" s="80"/>
      <c r="P152" s="80"/>
      <c r="Q152" s="80"/>
      <c r="R152" s="80"/>
      <c r="S152" s="80"/>
      <c r="T152" s="80"/>
      <c r="U152" s="80"/>
      <c r="V152" s="204"/>
      <c r="W152" s="205"/>
      <c r="X152" s="80"/>
      <c r="Y152" s="206"/>
      <c r="Z152" s="80"/>
      <c r="AA152" s="80"/>
      <c r="AB152" s="141"/>
      <c r="AC152" s="207"/>
      <c r="AD152" s="209"/>
      <c r="AE152" s="207"/>
      <c r="AF152" s="207"/>
      <c r="AG152" s="216"/>
      <c r="AH152" s="216"/>
      <c r="AI152" s="216"/>
      <c r="AJ152" s="216"/>
    </row>
    <row r="153" spans="1:36" ht="40.5" customHeight="1">
      <c r="A153" s="265"/>
      <c r="B153" s="275"/>
      <c r="C153" s="271" t="s">
        <v>212</v>
      </c>
      <c r="D153" s="241" t="s">
        <v>216</v>
      </c>
      <c r="E153" s="241" t="s">
        <v>221</v>
      </c>
      <c r="F153" s="247" t="s">
        <v>15</v>
      </c>
      <c r="G153" s="95"/>
      <c r="H153" s="252" t="s">
        <v>18</v>
      </c>
      <c r="I153" s="95"/>
      <c r="J153" s="95"/>
      <c r="K153" s="166">
        <v>15</v>
      </c>
      <c r="L153" s="260" t="s">
        <v>244</v>
      </c>
      <c r="M153" s="121" t="s">
        <v>6</v>
      </c>
      <c r="N153" s="99" t="s">
        <v>11</v>
      </c>
      <c r="O153" s="95"/>
      <c r="P153" s="95"/>
      <c r="Q153" s="95"/>
      <c r="R153" s="95"/>
      <c r="S153" s="95"/>
      <c r="T153" s="95"/>
      <c r="U153" s="95"/>
      <c r="V153" s="160" t="s">
        <v>8</v>
      </c>
      <c r="W153" s="162" t="str">
        <f>IF(AND($V153="PROBABILIDAD",$S153=1),$XEV$6,IF(AND($V153="PROBABILIDAD",$S153=2),$XEV$5,IF(AND($V153="PROBABILIDAD",$S153=3),$XEV$4,IF(AND($V153="PROBABILIDAD",$S153=4),$XEV$3,IF(AND($V153="PROBABILIDAD",$S153=5),$XEV$2,$F153)))))</f>
        <v>(3) POSIBLE</v>
      </c>
      <c r="X153" s="95"/>
      <c r="Y153" s="164" t="str">
        <f>IF(AND($V153="IMPACTO",$T153=18),$XEV$9,IF(AND($V153="IMPACTO",$T153=19),$XEW$9,IF(AND($V153="IMPACTO",$T153=20),$XEX$9,IF(AND($V153="IMPACTO",$T153&lt;10),$XEV$9,$H153))))</f>
        <v>(5) MODERADO</v>
      </c>
      <c r="Z153" s="95"/>
      <c r="AA153" s="95"/>
      <c r="AB153" s="166">
        <v>15</v>
      </c>
      <c r="AC153" s="170" t="s">
        <v>245</v>
      </c>
      <c r="AD153" s="172" t="s">
        <v>225</v>
      </c>
      <c r="AE153" s="170" t="s">
        <v>246</v>
      </c>
      <c r="AF153" s="170" t="s">
        <v>247</v>
      </c>
      <c r="AG153" s="211"/>
      <c r="AH153" s="211"/>
      <c r="AI153" s="211"/>
      <c r="AJ153" s="213"/>
    </row>
    <row r="154" spans="1:36" ht="33" customHeight="1">
      <c r="A154" s="265"/>
      <c r="B154" s="275"/>
      <c r="C154" s="271"/>
      <c r="D154" s="241"/>
      <c r="E154" s="241"/>
      <c r="F154" s="247"/>
      <c r="G154" s="95"/>
      <c r="H154" s="252"/>
      <c r="I154" s="95"/>
      <c r="J154" s="95"/>
      <c r="K154" s="167"/>
      <c r="L154" s="260"/>
      <c r="M154" s="82" t="s">
        <v>7</v>
      </c>
      <c r="N154" s="51" t="s">
        <v>12</v>
      </c>
      <c r="O154" s="95"/>
      <c r="P154" s="95"/>
      <c r="Q154" s="95"/>
      <c r="R154" s="95"/>
      <c r="S154" s="95"/>
      <c r="T154" s="95"/>
      <c r="U154" s="95"/>
      <c r="V154" s="160"/>
      <c r="W154" s="162"/>
      <c r="X154" s="95"/>
      <c r="Y154" s="164"/>
      <c r="Z154" s="95"/>
      <c r="AA154" s="95"/>
      <c r="AB154" s="167"/>
      <c r="AC154" s="170"/>
      <c r="AD154" s="173"/>
      <c r="AE154" s="170"/>
      <c r="AF154" s="170"/>
      <c r="AG154" s="211"/>
      <c r="AH154" s="211"/>
      <c r="AI154" s="211"/>
      <c r="AJ154" s="213"/>
    </row>
    <row r="155" spans="1:36" ht="33" customHeight="1">
      <c r="A155" s="265"/>
      <c r="B155" s="275"/>
      <c r="C155" s="271"/>
      <c r="D155" s="241"/>
      <c r="E155" s="241"/>
      <c r="F155" s="247"/>
      <c r="G155" s="95"/>
      <c r="H155" s="252"/>
      <c r="I155" s="95"/>
      <c r="J155" s="95"/>
      <c r="K155" s="168" t="str">
        <f>IF(AND(K153&gt;=5,K153&lt;=10),"BAJA",IF(AND(K153&gt;=15,K153&lt;=25),"MODERADA",IF(AND(K153&gt;=30,K153&lt;=50),"ALTA",IF(AND(K153&gt;=60,K153&lt;=100),"EXTREMA",""))))</f>
        <v>MODERADA</v>
      </c>
      <c r="L155" s="260"/>
      <c r="M155" s="83" t="s">
        <v>3</v>
      </c>
      <c r="N155" s="51" t="s">
        <v>12</v>
      </c>
      <c r="O155" s="95"/>
      <c r="P155" s="95"/>
      <c r="Q155" s="95"/>
      <c r="R155" s="95"/>
      <c r="S155" s="95"/>
      <c r="T155" s="95"/>
      <c r="U155" s="95"/>
      <c r="V155" s="160"/>
      <c r="W155" s="162"/>
      <c r="X155" s="95"/>
      <c r="Y155" s="164"/>
      <c r="Z155" s="95"/>
      <c r="AA155" s="95"/>
      <c r="AB155" s="168" t="s">
        <v>204</v>
      </c>
      <c r="AC155" s="170"/>
      <c r="AD155" s="173"/>
      <c r="AE155" s="170"/>
      <c r="AF155" s="170"/>
      <c r="AG155" s="211"/>
      <c r="AH155" s="211"/>
      <c r="AI155" s="211"/>
      <c r="AJ155" s="213"/>
    </row>
    <row r="156" spans="1:36" ht="24.75" customHeight="1">
      <c r="A156" s="265"/>
      <c r="B156" s="275"/>
      <c r="C156" s="271"/>
      <c r="D156" s="241"/>
      <c r="E156" s="241"/>
      <c r="F156" s="247"/>
      <c r="G156" s="95"/>
      <c r="H156" s="252"/>
      <c r="I156" s="95"/>
      <c r="J156" s="95"/>
      <c r="K156" s="168"/>
      <c r="L156" s="260"/>
      <c r="M156" s="83" t="s">
        <v>4</v>
      </c>
      <c r="N156" s="51" t="s">
        <v>11</v>
      </c>
      <c r="O156" s="95"/>
      <c r="P156" s="95"/>
      <c r="Q156" s="95"/>
      <c r="R156" s="95"/>
      <c r="S156" s="95"/>
      <c r="T156" s="95"/>
      <c r="U156" s="95"/>
      <c r="V156" s="160"/>
      <c r="W156" s="162"/>
      <c r="X156" s="95"/>
      <c r="Y156" s="164"/>
      <c r="Z156" s="95"/>
      <c r="AA156" s="95"/>
      <c r="AB156" s="168"/>
      <c r="AC156" s="170"/>
      <c r="AD156" s="173"/>
      <c r="AE156" s="170"/>
      <c r="AF156" s="170"/>
      <c r="AG156" s="211"/>
      <c r="AH156" s="211"/>
      <c r="AI156" s="211"/>
      <c r="AJ156" s="213"/>
    </row>
    <row r="157" spans="1:36" ht="36.75" customHeight="1">
      <c r="A157" s="265"/>
      <c r="B157" s="275"/>
      <c r="C157" s="271"/>
      <c r="D157" s="241"/>
      <c r="E157" s="241"/>
      <c r="F157" s="247"/>
      <c r="G157" s="95"/>
      <c r="H157" s="252"/>
      <c r="I157" s="95"/>
      <c r="J157" s="95"/>
      <c r="K157" s="168"/>
      <c r="L157" s="260"/>
      <c r="M157" s="82" t="s">
        <v>30</v>
      </c>
      <c r="N157" s="51" t="s">
        <v>12</v>
      </c>
      <c r="O157" s="95"/>
      <c r="P157" s="95"/>
      <c r="Q157" s="95"/>
      <c r="R157" s="95"/>
      <c r="S157" s="95"/>
      <c r="T157" s="95"/>
      <c r="U157" s="95"/>
      <c r="V157" s="160"/>
      <c r="W157" s="162"/>
      <c r="X157" s="95"/>
      <c r="Y157" s="164"/>
      <c r="Z157" s="95"/>
      <c r="AA157" s="95"/>
      <c r="AB157" s="168"/>
      <c r="AC157" s="170"/>
      <c r="AD157" s="173"/>
      <c r="AE157" s="170"/>
      <c r="AF157" s="170"/>
      <c r="AG157" s="211"/>
      <c r="AH157" s="211"/>
      <c r="AI157" s="211"/>
      <c r="AJ157" s="213"/>
    </row>
    <row r="158" spans="1:36" ht="30">
      <c r="A158" s="265"/>
      <c r="B158" s="275"/>
      <c r="C158" s="271"/>
      <c r="D158" s="241"/>
      <c r="E158" s="241"/>
      <c r="F158" s="247"/>
      <c r="G158" s="95"/>
      <c r="H158" s="252"/>
      <c r="I158" s="95"/>
      <c r="J158" s="95"/>
      <c r="K158" s="168"/>
      <c r="L158" s="260"/>
      <c r="M158" s="82" t="s">
        <v>5</v>
      </c>
      <c r="N158" s="51" t="s">
        <v>11</v>
      </c>
      <c r="O158" s="95"/>
      <c r="P158" s="95"/>
      <c r="Q158" s="95"/>
      <c r="R158" s="95"/>
      <c r="S158" s="95"/>
      <c r="T158" s="95"/>
      <c r="U158" s="95"/>
      <c r="V158" s="160"/>
      <c r="W158" s="162"/>
      <c r="X158" s="95"/>
      <c r="Y158" s="164"/>
      <c r="Z158" s="95"/>
      <c r="AA158" s="95"/>
      <c r="AB158" s="168"/>
      <c r="AC158" s="170"/>
      <c r="AD158" s="173"/>
      <c r="AE158" s="170"/>
      <c r="AF158" s="170"/>
      <c r="AG158" s="211"/>
      <c r="AH158" s="211"/>
      <c r="AI158" s="211"/>
      <c r="AJ158" s="213"/>
    </row>
    <row r="159" spans="1:36" ht="39.75" customHeight="1" thickBot="1">
      <c r="A159" s="266"/>
      <c r="B159" s="278"/>
      <c r="C159" s="273"/>
      <c r="D159" s="243"/>
      <c r="E159" s="243"/>
      <c r="F159" s="248"/>
      <c r="G159" s="96"/>
      <c r="H159" s="253"/>
      <c r="I159" s="96"/>
      <c r="J159" s="96"/>
      <c r="K159" s="169"/>
      <c r="L159" s="261"/>
      <c r="M159" s="97" t="s">
        <v>29</v>
      </c>
      <c r="N159" s="62" t="s">
        <v>12</v>
      </c>
      <c r="O159" s="96"/>
      <c r="P159" s="96"/>
      <c r="Q159" s="96"/>
      <c r="R159" s="96"/>
      <c r="S159" s="96"/>
      <c r="T159" s="96"/>
      <c r="U159" s="96"/>
      <c r="V159" s="161"/>
      <c r="W159" s="163"/>
      <c r="X159" s="96"/>
      <c r="Y159" s="165"/>
      <c r="Z159" s="96"/>
      <c r="AA159" s="96"/>
      <c r="AB159" s="169"/>
      <c r="AC159" s="171"/>
      <c r="AD159" s="174"/>
      <c r="AE159" s="171"/>
      <c r="AF159" s="171"/>
      <c r="AG159" s="217"/>
      <c r="AH159" s="217"/>
      <c r="AI159" s="217"/>
      <c r="AJ159" s="218"/>
    </row>
    <row r="160" spans="1:36" ht="49.5" customHeight="1">
      <c r="A160" s="177" t="s">
        <v>256</v>
      </c>
      <c r="B160" s="180" t="s">
        <v>257</v>
      </c>
      <c r="C160" s="157" t="s">
        <v>248</v>
      </c>
      <c r="D160" s="182" t="s">
        <v>331</v>
      </c>
      <c r="E160" s="157" t="s">
        <v>249</v>
      </c>
      <c r="F160" s="184" t="s">
        <v>13</v>
      </c>
      <c r="G160" s="187" t="str">
        <f>IF(F160="(1) RARA VEZ","1", IF(F160="(2) IMPROBABLE","2",IF(F160="(3) POSIBLE","3",IF(F160="(4) PROBABLE","4",IF(F160="(5) CASI SEGURO","5","")))))</f>
        <v>1</v>
      </c>
      <c r="H160" s="190" t="s">
        <v>18</v>
      </c>
      <c r="I160" s="153" t="str">
        <f>IF(H160="(5) MODERADO","5", IF(H160="(10) MAYOR","10",IF(H160="(20) CATASTROFICO","20","")))</f>
        <v>5</v>
      </c>
      <c r="J160" s="153">
        <f>G160*I160</f>
        <v>5</v>
      </c>
      <c r="K160" s="155">
        <f>+J160</f>
        <v>5</v>
      </c>
      <c r="L160" s="193" t="s">
        <v>258</v>
      </c>
      <c r="M160" s="47" t="s">
        <v>6</v>
      </c>
      <c r="N160" s="91" t="s">
        <v>11</v>
      </c>
      <c r="O160" s="92">
        <f>IF(N160="SÍ",15,"0")</f>
        <v>15</v>
      </c>
      <c r="P160" s="195">
        <f>SUM(O160:O166)</f>
        <v>70</v>
      </c>
      <c r="Q160" s="196">
        <f>IF(AND($P160&gt;=0,$P160&lt;=50),0,IF(AND($P160&gt;50,$P160&lt;=75),1,IF(AND($P160&gt;75,$P160&lt;=100),2,"")))</f>
        <v>1</v>
      </c>
      <c r="R160" s="196">
        <f>$G160-$Q160</f>
        <v>0</v>
      </c>
      <c r="S160" s="175">
        <f>IF($R160&lt;=0,1,$R160)</f>
        <v>1</v>
      </c>
      <c r="T160" s="196">
        <f>$I160-$Q160</f>
        <v>4</v>
      </c>
      <c r="U160" s="175" t="str">
        <f>IF($T160=19,10,IF($T160=18,5,IF($T160=9,5,IF($T160=8,5,I160))))</f>
        <v>5</v>
      </c>
      <c r="V160" s="143" t="s">
        <v>9</v>
      </c>
      <c r="W160" s="145" t="str">
        <f>IF(AND($V160="PROBABILIDAD",$S160=1),$XEV$6,IF(AND($V160="PROBABILIDAD",$S160=2),$XEV$5,IF(AND($V160="PROBABILIDAD",$S160=3),$XEV$4,IF(AND($V160="PROBABILIDAD",$S160=4),$XEV$3,IF(AND($V160="PROBABILIDAD",$S160=5),$XEV$2,$F160)))))</f>
        <v>(1) RARA VEZ</v>
      </c>
      <c r="X160" s="147" t="str">
        <f>IF($V160="PROBABILIDAD",$S160,$G160)</f>
        <v>1</v>
      </c>
      <c r="Y160" s="149" t="s">
        <v>18</v>
      </c>
      <c r="Z160" s="151" t="str">
        <f>IF($V160="IMPACTO",$U160,$I160)</f>
        <v>5</v>
      </c>
      <c r="AA160" s="153">
        <f>$X160*$Z160</f>
        <v>5</v>
      </c>
      <c r="AB160" s="155">
        <f>$AA160</f>
        <v>5</v>
      </c>
      <c r="AC160" s="157" t="s">
        <v>250</v>
      </c>
      <c r="AD160" s="137" t="s">
        <v>251</v>
      </c>
      <c r="AE160" s="157" t="s">
        <v>252</v>
      </c>
      <c r="AF160" s="157" t="s">
        <v>253</v>
      </c>
      <c r="AG160" s="135"/>
      <c r="AH160" s="135"/>
      <c r="AI160" s="137" t="s">
        <v>254</v>
      </c>
      <c r="AJ160" s="139" t="s">
        <v>255</v>
      </c>
    </row>
    <row r="161" spans="1:38" ht="51.75" customHeight="1">
      <c r="A161" s="178"/>
      <c r="B161" s="181"/>
      <c r="C161" s="158"/>
      <c r="D161" s="182"/>
      <c r="E161" s="158"/>
      <c r="F161" s="185"/>
      <c r="G161" s="188"/>
      <c r="H161" s="191"/>
      <c r="I161" s="154"/>
      <c r="J161" s="154"/>
      <c r="K161" s="156"/>
      <c r="L161" s="194"/>
      <c r="M161" s="18" t="s">
        <v>7</v>
      </c>
      <c r="N161" s="25" t="s">
        <v>11</v>
      </c>
      <c r="O161" s="90">
        <f>IF(N161="SÍ",5,"0")</f>
        <v>5</v>
      </c>
      <c r="P161" s="154"/>
      <c r="Q161" s="197"/>
      <c r="R161" s="197"/>
      <c r="S161" s="176"/>
      <c r="T161" s="197"/>
      <c r="U161" s="176"/>
      <c r="V161" s="144"/>
      <c r="W161" s="146"/>
      <c r="X161" s="148"/>
      <c r="Y161" s="150"/>
      <c r="Z161" s="152"/>
      <c r="AA161" s="154"/>
      <c r="AB161" s="156"/>
      <c r="AC161" s="158"/>
      <c r="AD161" s="138"/>
      <c r="AE161" s="158"/>
      <c r="AF161" s="158"/>
      <c r="AG161" s="136"/>
      <c r="AH161" s="136"/>
      <c r="AI161" s="138"/>
      <c r="AJ161" s="140"/>
    </row>
    <row r="162" spans="1:38" ht="25.5" customHeight="1">
      <c r="A162" s="178"/>
      <c r="B162" s="181"/>
      <c r="C162" s="158"/>
      <c r="D162" s="182"/>
      <c r="E162" s="158"/>
      <c r="F162" s="185"/>
      <c r="G162" s="188"/>
      <c r="H162" s="191"/>
      <c r="I162" s="154"/>
      <c r="J162" s="154"/>
      <c r="K162" s="141" t="str">
        <f>IF(AND(J160&gt;=5,J160&lt;=10),"BAJA",IF(AND(J160&gt;=15,J160&lt;=25),"MODERADA",IF(AND(J160&gt;=30,J160&lt;=50),"ALTA",IF(AND(J160&gt;=60,J160&lt;=100),"EXTREMA",""))))</f>
        <v>BAJA</v>
      </c>
      <c r="L162" s="194"/>
      <c r="M162" s="20" t="s">
        <v>3</v>
      </c>
      <c r="N162" s="25" t="s">
        <v>11</v>
      </c>
      <c r="O162" s="90">
        <f>IF(N162="SÍ",15,"0")</f>
        <v>15</v>
      </c>
      <c r="P162" s="154"/>
      <c r="Q162" s="197"/>
      <c r="R162" s="197"/>
      <c r="S162" s="176"/>
      <c r="T162" s="197"/>
      <c r="U162" s="176"/>
      <c r="V162" s="144"/>
      <c r="W162" s="146"/>
      <c r="X162" s="148"/>
      <c r="Y162" s="150"/>
      <c r="Z162" s="152"/>
      <c r="AA162" s="154"/>
      <c r="AB162" s="141" t="str">
        <f>IF(AND($AA160&gt;=5,$AA160&lt;=10),"BAJA",IF(AND($AA160&gt;=15,$AA160&lt;=25),"MODERADA",IF(AND($AA160&gt;=30,$AA160&lt;=50),"ALTA",IF(AND($AA160&gt;=60,$AA160&lt;=100),"EXTREMA",""))))</f>
        <v>BAJA</v>
      </c>
      <c r="AC162" s="158"/>
      <c r="AD162" s="138"/>
      <c r="AE162" s="158"/>
      <c r="AF162" s="158"/>
      <c r="AG162" s="136"/>
      <c r="AH162" s="136"/>
      <c r="AI162" s="138"/>
      <c r="AJ162" s="140"/>
    </row>
    <row r="163" spans="1:38" ht="42.75" customHeight="1">
      <c r="A163" s="178"/>
      <c r="B163" s="181"/>
      <c r="C163" s="158"/>
      <c r="D163" s="182"/>
      <c r="E163" s="158"/>
      <c r="F163" s="185"/>
      <c r="G163" s="188"/>
      <c r="H163" s="191"/>
      <c r="I163" s="154"/>
      <c r="J163" s="154"/>
      <c r="K163" s="141"/>
      <c r="L163" s="194"/>
      <c r="M163" s="20" t="s">
        <v>4</v>
      </c>
      <c r="N163" s="25" t="s">
        <v>11</v>
      </c>
      <c r="O163" s="90">
        <f>IF(N163="SÍ",10,"0")</f>
        <v>10</v>
      </c>
      <c r="P163" s="154"/>
      <c r="Q163" s="197"/>
      <c r="R163" s="197"/>
      <c r="S163" s="176"/>
      <c r="T163" s="197"/>
      <c r="U163" s="176"/>
      <c r="V163" s="144"/>
      <c r="W163" s="146"/>
      <c r="X163" s="148"/>
      <c r="Y163" s="150"/>
      <c r="Z163" s="152"/>
      <c r="AA163" s="154"/>
      <c r="AB163" s="141"/>
      <c r="AC163" s="158"/>
      <c r="AD163" s="138"/>
      <c r="AE163" s="158"/>
      <c r="AF163" s="158"/>
      <c r="AG163" s="136"/>
      <c r="AH163" s="136"/>
      <c r="AI163" s="138"/>
      <c r="AJ163" s="140"/>
    </row>
    <row r="164" spans="1:38" ht="51" customHeight="1">
      <c r="A164" s="178"/>
      <c r="B164" s="181"/>
      <c r="C164" s="158"/>
      <c r="D164" s="182"/>
      <c r="E164" s="158"/>
      <c r="F164" s="185"/>
      <c r="G164" s="188"/>
      <c r="H164" s="191"/>
      <c r="I164" s="154"/>
      <c r="J164" s="154"/>
      <c r="K164" s="141"/>
      <c r="L164" s="194"/>
      <c r="M164" s="18" t="s">
        <v>30</v>
      </c>
      <c r="N164" s="25" t="s">
        <v>11</v>
      </c>
      <c r="O164" s="90">
        <f>IF(N164="SÍ",15,"0")</f>
        <v>15</v>
      </c>
      <c r="P164" s="154"/>
      <c r="Q164" s="197"/>
      <c r="R164" s="197"/>
      <c r="S164" s="176"/>
      <c r="T164" s="197"/>
      <c r="U164" s="176"/>
      <c r="V164" s="144"/>
      <c r="W164" s="146"/>
      <c r="X164" s="148"/>
      <c r="Y164" s="150"/>
      <c r="Z164" s="152"/>
      <c r="AA164" s="154"/>
      <c r="AB164" s="141"/>
      <c r="AC164" s="158"/>
      <c r="AD164" s="138"/>
      <c r="AE164" s="158"/>
      <c r="AF164" s="158"/>
      <c r="AG164" s="136"/>
      <c r="AH164" s="136"/>
      <c r="AI164" s="138"/>
      <c r="AJ164" s="140"/>
    </row>
    <row r="165" spans="1:38" ht="41.25" customHeight="1">
      <c r="A165" s="178"/>
      <c r="B165" s="181"/>
      <c r="C165" s="158"/>
      <c r="D165" s="182"/>
      <c r="E165" s="158"/>
      <c r="F165" s="185"/>
      <c r="G165" s="188"/>
      <c r="H165" s="191"/>
      <c r="I165" s="154"/>
      <c r="J165" s="154"/>
      <c r="K165" s="141"/>
      <c r="L165" s="194"/>
      <c r="M165" s="18" t="s">
        <v>92</v>
      </c>
      <c r="N165" s="25" t="s">
        <v>11</v>
      </c>
      <c r="O165" s="90">
        <f>IF(N165="SÍ",10,"0")</f>
        <v>10</v>
      </c>
      <c r="P165" s="154"/>
      <c r="Q165" s="197"/>
      <c r="R165" s="197"/>
      <c r="S165" s="176"/>
      <c r="T165" s="197"/>
      <c r="U165" s="176"/>
      <c r="V165" s="144"/>
      <c r="W165" s="146"/>
      <c r="X165" s="148"/>
      <c r="Y165" s="150"/>
      <c r="Z165" s="152"/>
      <c r="AA165" s="154"/>
      <c r="AB165" s="141"/>
      <c r="AC165" s="158"/>
      <c r="AD165" s="138"/>
      <c r="AE165" s="158"/>
      <c r="AF165" s="158"/>
      <c r="AG165" s="136"/>
      <c r="AH165" s="136"/>
      <c r="AI165" s="138"/>
      <c r="AJ165" s="140"/>
    </row>
    <row r="166" spans="1:38" ht="51.75" customHeight="1" thickBot="1">
      <c r="A166" s="179"/>
      <c r="B166" s="181"/>
      <c r="C166" s="159"/>
      <c r="D166" s="183"/>
      <c r="E166" s="159"/>
      <c r="F166" s="186"/>
      <c r="G166" s="189"/>
      <c r="H166" s="192"/>
      <c r="I166" s="154"/>
      <c r="J166" s="154"/>
      <c r="K166" s="142"/>
      <c r="L166" s="194"/>
      <c r="M166" s="21" t="s">
        <v>29</v>
      </c>
      <c r="N166" s="131" t="s">
        <v>12</v>
      </c>
      <c r="O166" s="90" t="str">
        <f>IF(N166="SÍ",30,"0")</f>
        <v>0</v>
      </c>
      <c r="P166" s="154"/>
      <c r="Q166" s="197"/>
      <c r="R166" s="197"/>
      <c r="S166" s="176"/>
      <c r="T166" s="197"/>
      <c r="U166" s="176"/>
      <c r="V166" s="144"/>
      <c r="W166" s="146"/>
      <c r="X166" s="148"/>
      <c r="Y166" s="150"/>
      <c r="Z166" s="152"/>
      <c r="AA166" s="154"/>
      <c r="AB166" s="142"/>
      <c r="AC166" s="159"/>
      <c r="AD166" s="138"/>
      <c r="AE166" s="159"/>
      <c r="AF166" s="159"/>
      <c r="AG166" s="136"/>
      <c r="AH166" s="136"/>
      <c r="AI166" s="138"/>
      <c r="AJ166" s="140"/>
    </row>
    <row r="167" spans="1:38" ht="50.25" customHeight="1">
      <c r="A167" s="783" t="s">
        <v>168</v>
      </c>
      <c r="B167" s="584" t="s">
        <v>84</v>
      </c>
      <c r="C167" s="586" t="s">
        <v>85</v>
      </c>
      <c r="D167" s="587" t="s">
        <v>86</v>
      </c>
      <c r="E167" s="587" t="s">
        <v>87</v>
      </c>
      <c r="F167" s="601" t="s">
        <v>14</v>
      </c>
      <c r="G167" s="602" t="str">
        <f>IF(F167="(1) RARA VEZ","1", IF(F167="(2) IMPROBABLE","2",IF(F167="(3) POSIBLE","3",IF(F167="(4) PROBABLE","4",IF(F167="(5) CASI SEGURO","5","")))))</f>
        <v>2</v>
      </c>
      <c r="H167" s="603" t="s">
        <v>20</v>
      </c>
      <c r="I167" s="604" t="str">
        <f>IF(H167="(5) MODERADO","5", IF(H167="(10) MAYOR","10",IF(H167="(20) CATASTROFICO","20","")))</f>
        <v>10</v>
      </c>
      <c r="J167" s="604">
        <f>G167*I167</f>
        <v>20</v>
      </c>
      <c r="K167" s="463">
        <f>+J167</f>
        <v>20</v>
      </c>
      <c r="L167" s="571" t="s">
        <v>88</v>
      </c>
      <c r="M167" s="47" t="s">
        <v>6</v>
      </c>
      <c r="N167" s="48" t="s">
        <v>11</v>
      </c>
      <c r="O167" s="89">
        <f>IF(N167="SÍ",15,"0")</f>
        <v>15</v>
      </c>
      <c r="P167" s="588">
        <f>SUM(O167:O173)</f>
        <v>90</v>
      </c>
      <c r="Q167" s="589">
        <f>IF(AND($P167&gt;=0,$P167&lt;=50),0,IF(AND($P167&gt;50,$P167&lt;=75),1,IF(AND($P167&gt;75,$P167&lt;=100),2,"")))</f>
        <v>2</v>
      </c>
      <c r="R167" s="589">
        <f>$G167-$Q167</f>
        <v>0</v>
      </c>
      <c r="S167" s="590">
        <f>IF($R167&lt;=0,1,$R167)</f>
        <v>1</v>
      </c>
      <c r="T167" s="589">
        <f>$I167-$Q167</f>
        <v>8</v>
      </c>
      <c r="U167" s="590">
        <f>IF($T167=19,10,IF($T167=18,5,IF($T167=9,5,IF($T167=8,5,I167))))</f>
        <v>5</v>
      </c>
      <c r="V167" s="591" t="s">
        <v>8</v>
      </c>
      <c r="W167" s="592" t="s">
        <v>13</v>
      </c>
      <c r="X167" s="593">
        <f>IF($V167="PROBABILIDAD",$S167,$G167)</f>
        <v>1</v>
      </c>
      <c r="Y167" s="596" t="str">
        <f>IF(AND($V167="IMPACTO",$T167=18),$URF$9,IF(AND($V167="IMPACTO",$T167=19),$URG$9,IF(AND($V167="IMPACTO",$T167=20),$URH$9,IF(AND($V167="IMPACTO",$T167&lt;10),$URF$9,$H167))))</f>
        <v>(10) MAYOR</v>
      </c>
      <c r="Z167" s="605" t="str">
        <f>IF($V167="IMPACTO",$U167,$I167)</f>
        <v>10</v>
      </c>
      <c r="AA167" s="604">
        <f>$X167*$Z167</f>
        <v>10</v>
      </c>
      <c r="AB167" s="606">
        <f>$AA167</f>
        <v>10</v>
      </c>
      <c r="AC167" s="571" t="s">
        <v>89</v>
      </c>
      <c r="AD167" s="571">
        <v>2018</v>
      </c>
      <c r="AE167" s="571" t="s">
        <v>90</v>
      </c>
      <c r="AF167" s="572" t="s">
        <v>91</v>
      </c>
      <c r="AG167" s="573"/>
      <c r="AH167" s="574"/>
      <c r="AI167" s="575"/>
      <c r="AJ167" s="576"/>
      <c r="AK167" s="93"/>
      <c r="AL167" s="132"/>
    </row>
    <row r="168" spans="1:38" ht="48" customHeight="1">
      <c r="A168" s="784"/>
      <c r="B168" s="585"/>
      <c r="C168" s="548"/>
      <c r="D168" s="549"/>
      <c r="E168" s="549"/>
      <c r="F168" s="550"/>
      <c r="G168" s="552"/>
      <c r="H168" s="554"/>
      <c r="I168" s="503"/>
      <c r="J168" s="503"/>
      <c r="K168" s="167"/>
      <c r="L168" s="505"/>
      <c r="M168" s="18" t="s">
        <v>7</v>
      </c>
      <c r="N168" s="30" t="s">
        <v>11</v>
      </c>
      <c r="O168" s="78">
        <f>IF(N168="SÍ",5,"0")</f>
        <v>5</v>
      </c>
      <c r="P168" s="503"/>
      <c r="Q168" s="559"/>
      <c r="R168" s="559"/>
      <c r="S168" s="561"/>
      <c r="T168" s="559"/>
      <c r="U168" s="561"/>
      <c r="V168" s="563"/>
      <c r="W168" s="565"/>
      <c r="X168" s="594"/>
      <c r="Y168" s="569"/>
      <c r="Z168" s="570"/>
      <c r="AA168" s="503"/>
      <c r="AB168" s="348"/>
      <c r="AC168" s="505"/>
      <c r="AD168" s="505"/>
      <c r="AE168" s="505"/>
      <c r="AF168" s="506"/>
      <c r="AG168" s="509"/>
      <c r="AH168" s="510"/>
      <c r="AI168" s="512"/>
      <c r="AJ168" s="546"/>
      <c r="AK168" s="95"/>
      <c r="AL168" s="133"/>
    </row>
    <row r="169" spans="1:38" ht="33" customHeight="1">
      <c r="A169" s="784"/>
      <c r="B169" s="585"/>
      <c r="C169" s="548"/>
      <c r="D169" s="549"/>
      <c r="E169" s="549"/>
      <c r="F169" s="550"/>
      <c r="G169" s="552"/>
      <c r="H169" s="554"/>
      <c r="I169" s="503"/>
      <c r="J169" s="503"/>
      <c r="K169" s="168" t="str">
        <f>IF(AND(J167&gt;=5,J167&lt;=10),"BAJA",IF(AND(J167&gt;=15,J167&lt;=25),"MODERADA",IF(AND(J167&gt;=30,J167&lt;=50),"ALTA",IF(AND(J167&gt;=60,J167&lt;=100),"EXTREMA",""))))</f>
        <v>MODERADA</v>
      </c>
      <c r="L169" s="505"/>
      <c r="M169" s="20" t="s">
        <v>3</v>
      </c>
      <c r="N169" s="30" t="s">
        <v>11</v>
      </c>
      <c r="O169" s="78">
        <f>IF(N169="SÍ",15,"0")</f>
        <v>15</v>
      </c>
      <c r="P169" s="503"/>
      <c r="Q169" s="559"/>
      <c r="R169" s="559"/>
      <c r="S169" s="561"/>
      <c r="T169" s="559"/>
      <c r="U169" s="561"/>
      <c r="V169" s="563"/>
      <c r="W169" s="565"/>
      <c r="X169" s="594"/>
      <c r="Y169" s="569"/>
      <c r="Z169" s="570"/>
      <c r="AA169" s="503"/>
      <c r="AB169" s="141" t="str">
        <f>IF(AND($AA167&gt;=5,$AA167&lt;=10),"BAJA",IF(AND($AA167&gt;=15,$AA167&lt;=25),"MODERADA",IF(AND($AA167&gt;=30,$AA167&lt;=50),"ALTA",IF(AND($AA167&gt;=60,$AA167&lt;=100),"EXTREMA",""))))</f>
        <v>BAJA</v>
      </c>
      <c r="AC169" s="505"/>
      <c r="AD169" s="505"/>
      <c r="AE169" s="505"/>
      <c r="AF169" s="506"/>
      <c r="AG169" s="509"/>
      <c r="AH169" s="510"/>
      <c r="AI169" s="512"/>
      <c r="AJ169" s="546"/>
      <c r="AK169" s="95"/>
      <c r="AL169" s="133"/>
    </row>
    <row r="170" spans="1:38" ht="26.25" customHeight="1">
      <c r="A170" s="784"/>
      <c r="B170" s="585"/>
      <c r="C170" s="548"/>
      <c r="D170" s="549"/>
      <c r="E170" s="549"/>
      <c r="F170" s="550"/>
      <c r="G170" s="552"/>
      <c r="H170" s="554"/>
      <c r="I170" s="503"/>
      <c r="J170" s="503"/>
      <c r="K170" s="168"/>
      <c r="L170" s="505"/>
      <c r="M170" s="20" t="s">
        <v>4</v>
      </c>
      <c r="N170" s="30" t="s">
        <v>11</v>
      </c>
      <c r="O170" s="78">
        <f>IF(N170="SÍ",10,"0")</f>
        <v>10</v>
      </c>
      <c r="P170" s="503"/>
      <c r="Q170" s="559"/>
      <c r="R170" s="559"/>
      <c r="S170" s="561"/>
      <c r="T170" s="559"/>
      <c r="U170" s="561"/>
      <c r="V170" s="563"/>
      <c r="W170" s="565"/>
      <c r="X170" s="594"/>
      <c r="Y170" s="569"/>
      <c r="Z170" s="570"/>
      <c r="AA170" s="503"/>
      <c r="AB170" s="141"/>
      <c r="AC170" s="505"/>
      <c r="AD170" s="505"/>
      <c r="AE170" s="505"/>
      <c r="AF170" s="506"/>
      <c r="AG170" s="509"/>
      <c r="AH170" s="510"/>
      <c r="AI170" s="512"/>
      <c r="AJ170" s="546"/>
      <c r="AK170" s="95"/>
      <c r="AL170" s="133"/>
    </row>
    <row r="171" spans="1:38" ht="45" customHeight="1">
      <c r="A171" s="784"/>
      <c r="B171" s="585"/>
      <c r="C171" s="548"/>
      <c r="D171" s="549"/>
      <c r="E171" s="549"/>
      <c r="F171" s="550"/>
      <c r="G171" s="552"/>
      <c r="H171" s="554"/>
      <c r="I171" s="503"/>
      <c r="J171" s="503"/>
      <c r="K171" s="168"/>
      <c r="L171" s="505"/>
      <c r="M171" s="18" t="s">
        <v>30</v>
      </c>
      <c r="N171" s="30" t="s">
        <v>11</v>
      </c>
      <c r="O171" s="78">
        <f>IF(N171="SÍ",15,"0")</f>
        <v>15</v>
      </c>
      <c r="P171" s="503"/>
      <c r="Q171" s="559"/>
      <c r="R171" s="559"/>
      <c r="S171" s="561"/>
      <c r="T171" s="559"/>
      <c r="U171" s="561"/>
      <c r="V171" s="563"/>
      <c r="W171" s="565"/>
      <c r="X171" s="594"/>
      <c r="Y171" s="569"/>
      <c r="Z171" s="570"/>
      <c r="AA171" s="503"/>
      <c r="AB171" s="141"/>
      <c r="AC171" s="505"/>
      <c r="AD171" s="505"/>
      <c r="AE171" s="505"/>
      <c r="AF171" s="506"/>
      <c r="AG171" s="509"/>
      <c r="AH171" s="510"/>
      <c r="AI171" s="512"/>
      <c r="AJ171" s="546"/>
      <c r="AK171" s="95"/>
      <c r="AL171" s="133"/>
    </row>
    <row r="172" spans="1:38" ht="51" customHeight="1">
      <c r="A172" s="784"/>
      <c r="B172" s="585"/>
      <c r="C172" s="548"/>
      <c r="D172" s="549"/>
      <c r="E172" s="549"/>
      <c r="F172" s="550"/>
      <c r="G172" s="552"/>
      <c r="H172" s="554"/>
      <c r="I172" s="503"/>
      <c r="J172" s="503"/>
      <c r="K172" s="168"/>
      <c r="L172" s="505"/>
      <c r="M172" s="18" t="s">
        <v>92</v>
      </c>
      <c r="N172" s="30" t="s">
        <v>12</v>
      </c>
      <c r="O172" s="78" t="str">
        <f>IF(N172="SÍ",10,"0")</f>
        <v>0</v>
      </c>
      <c r="P172" s="503"/>
      <c r="Q172" s="559"/>
      <c r="R172" s="559"/>
      <c r="S172" s="561"/>
      <c r="T172" s="559"/>
      <c r="U172" s="561"/>
      <c r="V172" s="563"/>
      <c r="W172" s="565"/>
      <c r="X172" s="594"/>
      <c r="Y172" s="569"/>
      <c r="Z172" s="570"/>
      <c r="AA172" s="503"/>
      <c r="AB172" s="141"/>
      <c r="AC172" s="505"/>
      <c r="AD172" s="505"/>
      <c r="AE172" s="505"/>
      <c r="AF172" s="506"/>
      <c r="AG172" s="509"/>
      <c r="AH172" s="510"/>
      <c r="AI172" s="512"/>
      <c r="AJ172" s="546"/>
      <c r="AK172" s="95"/>
      <c r="AL172" s="133"/>
    </row>
    <row r="173" spans="1:38" ht="39.75" customHeight="1">
      <c r="A173" s="784"/>
      <c r="B173" s="585"/>
      <c r="C173" s="577"/>
      <c r="D173" s="578"/>
      <c r="E173" s="578"/>
      <c r="F173" s="551"/>
      <c r="G173" s="553"/>
      <c r="H173" s="555"/>
      <c r="I173" s="503"/>
      <c r="J173" s="503"/>
      <c r="K173" s="201"/>
      <c r="L173" s="505"/>
      <c r="M173" s="21" t="s">
        <v>29</v>
      </c>
      <c r="N173" s="30" t="s">
        <v>11</v>
      </c>
      <c r="O173" s="78">
        <f>IF(N173="SÍ",30,"0")</f>
        <v>30</v>
      </c>
      <c r="P173" s="503"/>
      <c r="Q173" s="559"/>
      <c r="R173" s="559"/>
      <c r="S173" s="561"/>
      <c r="T173" s="559"/>
      <c r="U173" s="561"/>
      <c r="V173" s="563"/>
      <c r="W173" s="566"/>
      <c r="X173" s="595"/>
      <c r="Y173" s="581"/>
      <c r="Z173" s="570"/>
      <c r="AA173" s="503"/>
      <c r="AB173" s="141"/>
      <c r="AC173" s="505"/>
      <c r="AD173" s="505"/>
      <c r="AE173" s="505"/>
      <c r="AF173" s="506"/>
      <c r="AG173" s="509"/>
      <c r="AH173" s="510"/>
      <c r="AI173" s="512"/>
      <c r="AJ173" s="546"/>
      <c r="AK173" s="95"/>
      <c r="AL173" s="133"/>
    </row>
    <row r="174" spans="1:38" ht="50.25" customHeight="1">
      <c r="A174" s="784"/>
      <c r="B174" s="585"/>
      <c r="C174" s="547" t="s">
        <v>93</v>
      </c>
      <c r="D174" s="507" t="s">
        <v>94</v>
      </c>
      <c r="E174" s="507" t="s">
        <v>95</v>
      </c>
      <c r="F174" s="550" t="s">
        <v>14</v>
      </c>
      <c r="G174" s="552" t="str">
        <f>IF(F174="(1) RARA VEZ","1", IF(F174="(2) IMPROBABLE","2",IF(F174="(3) POSIBLE","3",IF(F174="(4) PROBABLE","4",IF(F174="(5) CASI SEGURO","5","")))))</f>
        <v>2</v>
      </c>
      <c r="H174" s="554" t="s">
        <v>18</v>
      </c>
      <c r="I174" s="503" t="str">
        <f>IF(H174="(5) MODERADO","5", IF(H174="(10) MAYOR","10",IF(H174="(20) CATASTROFICO","20","")))</f>
        <v>5</v>
      </c>
      <c r="J174" s="503">
        <f>G174*I174</f>
        <v>10</v>
      </c>
      <c r="K174" s="556">
        <f>+J174</f>
        <v>10</v>
      </c>
      <c r="L174" s="504" t="s">
        <v>96</v>
      </c>
      <c r="M174" s="17" t="s">
        <v>6</v>
      </c>
      <c r="N174" s="30" t="s">
        <v>11</v>
      </c>
      <c r="O174" s="88">
        <f>IF(N174="SÍ",15,"0")</f>
        <v>15</v>
      </c>
      <c r="P174" s="557">
        <f>SUM(O174:O180)</f>
        <v>85</v>
      </c>
      <c r="Q174" s="558">
        <f>IF(AND($P174&gt;=0,$P174&lt;=50),0,IF(AND($P174&gt;50,$P174&lt;=75),1,IF(AND($P174&gt;75,$P174&lt;=100),2,"")))</f>
        <v>2</v>
      </c>
      <c r="R174" s="558">
        <f>$G174-$Q174</f>
        <v>0</v>
      </c>
      <c r="S174" s="560">
        <f>IF($R174&lt;=0,1,$R174)</f>
        <v>1</v>
      </c>
      <c r="T174" s="558">
        <f>$I174-$Q174</f>
        <v>3</v>
      </c>
      <c r="U174" s="560" t="str">
        <f>IF($T174=19,10,IF($T174=18,5,IF($T174=9,5,IF($T174=8,5,I174))))</f>
        <v>5</v>
      </c>
      <c r="V174" s="562" t="s">
        <v>8</v>
      </c>
      <c r="W174" s="564" t="s">
        <v>13</v>
      </c>
      <c r="X174" s="579">
        <f>IF($V174="PROBABILIDAD",$S174,$G174)</f>
        <v>1</v>
      </c>
      <c r="Y174" s="568" t="str">
        <f>IF(AND($V174="IMPACTO",$T174=18),$URF$9,IF(AND($V174="IMPACTO",$T174=19),$URG$9,IF(AND($V174="IMPACTO",$T174=20),$URH$9,IF(AND($V174="IMPACTO",$T174&lt;10),$URF$9,$H174))))</f>
        <v>(5) MODERADO</v>
      </c>
      <c r="Z174" s="570" t="str">
        <f>IF($V174="IMPACTO",$U174,$I174)</f>
        <v>5</v>
      </c>
      <c r="AA174" s="503">
        <f>$X174*$Z174</f>
        <v>5</v>
      </c>
      <c r="AB174" s="347">
        <f>$AA174</f>
        <v>5</v>
      </c>
      <c r="AC174" s="504" t="s">
        <v>97</v>
      </c>
      <c r="AD174" s="504">
        <v>2018</v>
      </c>
      <c r="AE174" s="504" t="s">
        <v>98</v>
      </c>
      <c r="AF174" s="506" t="s">
        <v>99</v>
      </c>
      <c r="AG174" s="508"/>
      <c r="AH174" s="510"/>
      <c r="AI174" s="512"/>
      <c r="AJ174" s="546"/>
      <c r="AK174" s="95"/>
      <c r="AL174" s="133"/>
    </row>
    <row r="175" spans="1:38" ht="48" customHeight="1">
      <c r="A175" s="784"/>
      <c r="B175" s="585"/>
      <c r="C175" s="548"/>
      <c r="D175" s="549"/>
      <c r="E175" s="549"/>
      <c r="F175" s="550"/>
      <c r="G175" s="552"/>
      <c r="H175" s="554"/>
      <c r="I175" s="503"/>
      <c r="J175" s="503"/>
      <c r="K175" s="556"/>
      <c r="L175" s="505"/>
      <c r="M175" s="18" t="s">
        <v>7</v>
      </c>
      <c r="N175" s="30" t="s">
        <v>11</v>
      </c>
      <c r="O175" s="78">
        <f>IF(N175="SÍ",5,"0")</f>
        <v>5</v>
      </c>
      <c r="P175" s="503"/>
      <c r="Q175" s="559"/>
      <c r="R175" s="559"/>
      <c r="S175" s="561"/>
      <c r="T175" s="559"/>
      <c r="U175" s="561"/>
      <c r="V175" s="563"/>
      <c r="W175" s="565"/>
      <c r="X175" s="567"/>
      <c r="Y175" s="569"/>
      <c r="Z175" s="570"/>
      <c r="AA175" s="503"/>
      <c r="AB175" s="348"/>
      <c r="AC175" s="505"/>
      <c r="AD175" s="505"/>
      <c r="AE175" s="505"/>
      <c r="AF175" s="506"/>
      <c r="AG175" s="509"/>
      <c r="AH175" s="510"/>
      <c r="AI175" s="512"/>
      <c r="AJ175" s="546"/>
      <c r="AK175" s="95"/>
      <c r="AL175" s="133"/>
    </row>
    <row r="176" spans="1:38" ht="33" customHeight="1">
      <c r="A176" s="784"/>
      <c r="B176" s="585"/>
      <c r="C176" s="548"/>
      <c r="D176" s="549"/>
      <c r="E176" s="549"/>
      <c r="F176" s="550"/>
      <c r="G176" s="552"/>
      <c r="H176" s="554"/>
      <c r="I176" s="503"/>
      <c r="J176" s="503"/>
      <c r="K176" s="517" t="str">
        <f>IF(AND(J174&gt;=5,J174&lt;=10),"BAJA",IF(AND(J174&gt;=15,J174&lt;=25),"MODERADA",IF(AND(J174&gt;=30,J174&lt;=50),"ALTA",IF(AND(J174&gt;=60,J174&lt;=100),"EXTREMA",""))))</f>
        <v>BAJA</v>
      </c>
      <c r="L176" s="505"/>
      <c r="M176" s="20" t="s">
        <v>3</v>
      </c>
      <c r="N176" s="30" t="s">
        <v>12</v>
      </c>
      <c r="O176" s="78" t="str">
        <f>IF(N176="SÍ",15,"0")</f>
        <v>0</v>
      </c>
      <c r="P176" s="503"/>
      <c r="Q176" s="559"/>
      <c r="R176" s="559"/>
      <c r="S176" s="561"/>
      <c r="T176" s="559"/>
      <c r="U176" s="561"/>
      <c r="V176" s="563"/>
      <c r="W176" s="565"/>
      <c r="X176" s="567"/>
      <c r="Y176" s="569"/>
      <c r="Z176" s="570"/>
      <c r="AA176" s="503"/>
      <c r="AB176" s="141" t="str">
        <f>IF(AND($AA174&gt;=5,$AA174&lt;=10),"BAJA",IF(AND($AA174&gt;=15,$AA174&lt;=25),"MODERADA",IF(AND($AA174&gt;=30,$AA174&lt;=50),"ALTA",IF(AND($AA174&gt;=60,$AA174&lt;=100),"EXTREMA",""))))</f>
        <v>BAJA</v>
      </c>
      <c r="AC176" s="505"/>
      <c r="AD176" s="505"/>
      <c r="AE176" s="505"/>
      <c r="AF176" s="506"/>
      <c r="AG176" s="509"/>
      <c r="AH176" s="510"/>
      <c r="AI176" s="512"/>
      <c r="AJ176" s="546"/>
      <c r="AK176" s="95"/>
      <c r="AL176" s="133"/>
    </row>
    <row r="177" spans="1:38" ht="26.25" customHeight="1">
      <c r="A177" s="784"/>
      <c r="B177" s="585"/>
      <c r="C177" s="548"/>
      <c r="D177" s="549"/>
      <c r="E177" s="549"/>
      <c r="F177" s="550"/>
      <c r="G177" s="552"/>
      <c r="H177" s="554"/>
      <c r="I177" s="503"/>
      <c r="J177" s="503"/>
      <c r="K177" s="517"/>
      <c r="L177" s="505"/>
      <c r="M177" s="20" t="s">
        <v>4</v>
      </c>
      <c r="N177" s="30" t="s">
        <v>11</v>
      </c>
      <c r="O177" s="78">
        <f>IF(N177="SÍ",10,"0")</f>
        <v>10</v>
      </c>
      <c r="P177" s="503"/>
      <c r="Q177" s="559"/>
      <c r="R177" s="559"/>
      <c r="S177" s="561"/>
      <c r="T177" s="559"/>
      <c r="U177" s="561"/>
      <c r="V177" s="563"/>
      <c r="W177" s="565"/>
      <c r="X177" s="567"/>
      <c r="Y177" s="569"/>
      <c r="Z177" s="570"/>
      <c r="AA177" s="503"/>
      <c r="AB177" s="141"/>
      <c r="AC177" s="505"/>
      <c r="AD177" s="505"/>
      <c r="AE177" s="505"/>
      <c r="AF177" s="506"/>
      <c r="AG177" s="509"/>
      <c r="AH177" s="510"/>
      <c r="AI177" s="512"/>
      <c r="AJ177" s="546"/>
      <c r="AK177" s="95"/>
      <c r="AL177" s="133"/>
    </row>
    <row r="178" spans="1:38" ht="45" customHeight="1">
      <c r="A178" s="784"/>
      <c r="B178" s="585"/>
      <c r="C178" s="548"/>
      <c r="D178" s="549"/>
      <c r="E178" s="549"/>
      <c r="F178" s="550"/>
      <c r="G178" s="552"/>
      <c r="H178" s="554"/>
      <c r="I178" s="503"/>
      <c r="J178" s="503"/>
      <c r="K178" s="517"/>
      <c r="L178" s="505"/>
      <c r="M178" s="18" t="s">
        <v>30</v>
      </c>
      <c r="N178" s="30" t="s">
        <v>11</v>
      </c>
      <c r="O178" s="78">
        <f>IF(N178="SÍ",15,"0")</f>
        <v>15</v>
      </c>
      <c r="P178" s="503"/>
      <c r="Q178" s="559"/>
      <c r="R178" s="559"/>
      <c r="S178" s="561"/>
      <c r="T178" s="559"/>
      <c r="U178" s="561"/>
      <c r="V178" s="563"/>
      <c r="W178" s="565"/>
      <c r="X178" s="567"/>
      <c r="Y178" s="569"/>
      <c r="Z178" s="570"/>
      <c r="AA178" s="503"/>
      <c r="AB178" s="141"/>
      <c r="AC178" s="505"/>
      <c r="AD178" s="505"/>
      <c r="AE178" s="505"/>
      <c r="AF178" s="506"/>
      <c r="AG178" s="509"/>
      <c r="AH178" s="510"/>
      <c r="AI178" s="512"/>
      <c r="AJ178" s="546"/>
      <c r="AK178" s="95"/>
      <c r="AL178" s="133"/>
    </row>
    <row r="179" spans="1:38" ht="51" customHeight="1">
      <c r="A179" s="784"/>
      <c r="B179" s="585"/>
      <c r="C179" s="548"/>
      <c r="D179" s="549"/>
      <c r="E179" s="549"/>
      <c r="F179" s="550"/>
      <c r="G179" s="552"/>
      <c r="H179" s="554"/>
      <c r="I179" s="503"/>
      <c r="J179" s="503"/>
      <c r="K179" s="517"/>
      <c r="L179" s="505"/>
      <c r="M179" s="18" t="s">
        <v>92</v>
      </c>
      <c r="N179" s="30" t="s">
        <v>11</v>
      </c>
      <c r="O179" s="78">
        <f>IF(N179="SÍ",10,"0")</f>
        <v>10</v>
      </c>
      <c r="P179" s="503"/>
      <c r="Q179" s="559"/>
      <c r="R179" s="559"/>
      <c r="S179" s="561"/>
      <c r="T179" s="559"/>
      <c r="U179" s="561"/>
      <c r="V179" s="563"/>
      <c r="W179" s="565"/>
      <c r="X179" s="567"/>
      <c r="Y179" s="569"/>
      <c r="Z179" s="570"/>
      <c r="AA179" s="503"/>
      <c r="AB179" s="141"/>
      <c r="AC179" s="505"/>
      <c r="AD179" s="505"/>
      <c r="AE179" s="505"/>
      <c r="AF179" s="506"/>
      <c r="AG179" s="509"/>
      <c r="AH179" s="510"/>
      <c r="AI179" s="512"/>
      <c r="AJ179" s="546"/>
      <c r="AK179" s="95"/>
      <c r="AL179" s="133"/>
    </row>
    <row r="180" spans="1:38" ht="39.75" customHeight="1">
      <c r="A180" s="784"/>
      <c r="B180" s="585"/>
      <c r="C180" s="577"/>
      <c r="D180" s="578"/>
      <c r="E180" s="578"/>
      <c r="F180" s="551"/>
      <c r="G180" s="553"/>
      <c r="H180" s="555"/>
      <c r="I180" s="503"/>
      <c r="J180" s="503"/>
      <c r="K180" s="518"/>
      <c r="L180" s="505"/>
      <c r="M180" s="21" t="s">
        <v>29</v>
      </c>
      <c r="N180" s="30" t="s">
        <v>11</v>
      </c>
      <c r="O180" s="78">
        <f>IF(N180="SÍ",30,"0")</f>
        <v>30</v>
      </c>
      <c r="P180" s="503"/>
      <c r="Q180" s="559"/>
      <c r="R180" s="559"/>
      <c r="S180" s="561"/>
      <c r="T180" s="559"/>
      <c r="U180" s="561"/>
      <c r="V180" s="563"/>
      <c r="W180" s="566"/>
      <c r="X180" s="580"/>
      <c r="Y180" s="581"/>
      <c r="Z180" s="570"/>
      <c r="AA180" s="503"/>
      <c r="AB180" s="141"/>
      <c r="AC180" s="505"/>
      <c r="AD180" s="505"/>
      <c r="AE180" s="505"/>
      <c r="AF180" s="506"/>
      <c r="AG180" s="509"/>
      <c r="AH180" s="510"/>
      <c r="AI180" s="512"/>
      <c r="AJ180" s="546"/>
      <c r="AK180" s="95"/>
      <c r="AL180" s="133"/>
    </row>
    <row r="181" spans="1:38" ht="50.25" customHeight="1">
      <c r="A181" s="784"/>
      <c r="B181" s="585"/>
      <c r="C181" s="547" t="s">
        <v>100</v>
      </c>
      <c r="D181" s="507" t="s">
        <v>101</v>
      </c>
      <c r="E181" s="507" t="s">
        <v>102</v>
      </c>
      <c r="F181" s="550" t="s">
        <v>13</v>
      </c>
      <c r="G181" s="552" t="str">
        <f>IF(F181="(1) RARA VEZ","1", IF(F181="(2) IMPROBABLE","2",IF(F181="(3) POSIBLE","3",IF(F181="(4) PROBABLE","4",IF(F181="(5) CASI SEGURO","5","")))))</f>
        <v>1</v>
      </c>
      <c r="H181" s="554" t="s">
        <v>20</v>
      </c>
      <c r="I181" s="503" t="str">
        <f>IF(H181="(5) MODERADO","5", IF(H181="(10) MAYOR","10",IF(H181="(20) CATASTROFICO","20","")))</f>
        <v>10</v>
      </c>
      <c r="J181" s="503">
        <f>G181*I181</f>
        <v>10</v>
      </c>
      <c r="K181" s="556">
        <f>+J181</f>
        <v>10</v>
      </c>
      <c r="L181" s="504" t="s">
        <v>103</v>
      </c>
      <c r="M181" s="17" t="s">
        <v>6</v>
      </c>
      <c r="N181" s="30" t="s">
        <v>11</v>
      </c>
      <c r="O181" s="88">
        <f>IF(N181="SÍ",15,"0")</f>
        <v>15</v>
      </c>
      <c r="P181" s="557">
        <f>SUM(O181:O187)</f>
        <v>80</v>
      </c>
      <c r="Q181" s="558">
        <f>IF(AND($P181&gt;=0,$P181&lt;=50),0,IF(AND($P181&gt;50,$P181&lt;=75),1,IF(AND($P181&gt;75,$P181&lt;=100),2,"")))</f>
        <v>2</v>
      </c>
      <c r="R181" s="558">
        <f>$G181-$Q181</f>
        <v>-1</v>
      </c>
      <c r="S181" s="560">
        <f>IF($R181&lt;=0,1,$R181)</f>
        <v>1</v>
      </c>
      <c r="T181" s="558">
        <f>$I181-$Q181</f>
        <v>8</v>
      </c>
      <c r="U181" s="560">
        <f>IF($T181=19,10,IF($T181=18,5,IF($T181=9,5,IF($T181=8,5,I181))))</f>
        <v>5</v>
      </c>
      <c r="V181" s="562" t="s">
        <v>8</v>
      </c>
      <c r="W181" s="564" t="s">
        <v>13</v>
      </c>
      <c r="X181" s="567">
        <f>IF($V181="PROBABILIDAD",$S181,$G181)</f>
        <v>1</v>
      </c>
      <c r="Y181" s="568" t="str">
        <f>IF(AND($V181="IMPACTO",$T181=18),$URF$9,IF(AND($V181="IMPACTO",$T181=19),$URG$9,IF(AND($V181="IMPACTO",$T181=20),$URH$9,IF(AND($V181="IMPACTO",$T181&lt;10),$URF$9,$H181))))</f>
        <v>(10) MAYOR</v>
      </c>
      <c r="Z181" s="570" t="str">
        <f>IF($V181="IMPACTO",$U181,$I181)</f>
        <v>10</v>
      </c>
      <c r="AA181" s="503">
        <f>$X181*$Z181</f>
        <v>10</v>
      </c>
      <c r="AB181" s="347">
        <f>$AA181</f>
        <v>10</v>
      </c>
      <c r="AC181" s="504" t="s">
        <v>104</v>
      </c>
      <c r="AD181" s="504">
        <v>2018</v>
      </c>
      <c r="AE181" s="504" t="s">
        <v>105</v>
      </c>
      <c r="AF181" s="506" t="s">
        <v>106</v>
      </c>
      <c r="AG181" s="508"/>
      <c r="AH181" s="510"/>
      <c r="AI181" s="512"/>
      <c r="AJ181" s="514"/>
      <c r="AK181" s="95"/>
      <c r="AL181" s="133"/>
    </row>
    <row r="182" spans="1:38" ht="48" customHeight="1">
      <c r="A182" s="784"/>
      <c r="B182" s="585"/>
      <c r="C182" s="548"/>
      <c r="D182" s="549"/>
      <c r="E182" s="549"/>
      <c r="F182" s="550"/>
      <c r="G182" s="552"/>
      <c r="H182" s="554"/>
      <c r="I182" s="503"/>
      <c r="J182" s="503"/>
      <c r="K182" s="556"/>
      <c r="L182" s="505"/>
      <c r="M182" s="18" t="s">
        <v>7</v>
      </c>
      <c r="N182" s="30" t="s">
        <v>11</v>
      </c>
      <c r="O182" s="78">
        <f>IF(N182="SÍ",5,"0")</f>
        <v>5</v>
      </c>
      <c r="P182" s="503"/>
      <c r="Q182" s="559"/>
      <c r="R182" s="559"/>
      <c r="S182" s="561"/>
      <c r="T182" s="559"/>
      <c r="U182" s="561"/>
      <c r="V182" s="563"/>
      <c r="W182" s="565"/>
      <c r="X182" s="567"/>
      <c r="Y182" s="569"/>
      <c r="Z182" s="570"/>
      <c r="AA182" s="503"/>
      <c r="AB182" s="348"/>
      <c r="AC182" s="505"/>
      <c r="AD182" s="505"/>
      <c r="AE182" s="505"/>
      <c r="AF182" s="506"/>
      <c r="AG182" s="509"/>
      <c r="AH182" s="510"/>
      <c r="AI182" s="512"/>
      <c r="AJ182" s="515"/>
      <c r="AK182" s="95"/>
      <c r="AL182" s="133"/>
    </row>
    <row r="183" spans="1:38" ht="33" customHeight="1">
      <c r="A183" s="784"/>
      <c r="B183" s="585"/>
      <c r="C183" s="548"/>
      <c r="D183" s="549"/>
      <c r="E183" s="549"/>
      <c r="F183" s="550"/>
      <c r="G183" s="552"/>
      <c r="H183" s="554"/>
      <c r="I183" s="503"/>
      <c r="J183" s="503"/>
      <c r="K183" s="517" t="str">
        <f>IF(AND(J181&gt;=5,J181&lt;=10),"BAJA",IF(AND(J181&gt;=15,J181&lt;=25),"MODERADA",IF(AND(J181&gt;=30,J181&lt;=50),"ALTA",IF(AND(J181&gt;=60,J181&lt;=100),"EXTREMA",""))))</f>
        <v>BAJA</v>
      </c>
      <c r="L183" s="505"/>
      <c r="M183" s="20" t="s">
        <v>3</v>
      </c>
      <c r="N183" s="30" t="s">
        <v>11</v>
      </c>
      <c r="O183" s="78">
        <f>IF(N183="SÍ",15,"0")</f>
        <v>15</v>
      </c>
      <c r="P183" s="503"/>
      <c r="Q183" s="559"/>
      <c r="R183" s="559"/>
      <c r="S183" s="561"/>
      <c r="T183" s="559"/>
      <c r="U183" s="561"/>
      <c r="V183" s="563"/>
      <c r="W183" s="565"/>
      <c r="X183" s="567"/>
      <c r="Y183" s="569"/>
      <c r="Z183" s="570"/>
      <c r="AA183" s="503"/>
      <c r="AB183" s="141" t="str">
        <f>IF(AND($AA181&gt;=5,$AA181&lt;=10),"BAJA",IF(AND($AA181&gt;=15,$AA181&lt;=25),"MODERADA",IF(AND($AA181&gt;=30,$AA181&lt;=50),"ALTA",IF(AND($AA181&gt;=60,$AA181&lt;=100),"EXTREMA",""))))</f>
        <v>BAJA</v>
      </c>
      <c r="AC183" s="505"/>
      <c r="AD183" s="505"/>
      <c r="AE183" s="505"/>
      <c r="AF183" s="506"/>
      <c r="AG183" s="509"/>
      <c r="AH183" s="510"/>
      <c r="AI183" s="512"/>
      <c r="AJ183" s="515"/>
      <c r="AK183" s="95"/>
      <c r="AL183" s="133"/>
    </row>
    <row r="184" spans="1:38" ht="26.25" customHeight="1">
      <c r="A184" s="784"/>
      <c r="B184" s="585"/>
      <c r="C184" s="548"/>
      <c r="D184" s="549"/>
      <c r="E184" s="549"/>
      <c r="F184" s="550"/>
      <c r="G184" s="552"/>
      <c r="H184" s="554"/>
      <c r="I184" s="503"/>
      <c r="J184" s="503"/>
      <c r="K184" s="517"/>
      <c r="L184" s="505"/>
      <c r="M184" s="20" t="s">
        <v>4</v>
      </c>
      <c r="N184" s="30" t="s">
        <v>12</v>
      </c>
      <c r="O184" s="78" t="str">
        <f>IF(N184="SÍ",10,"0")</f>
        <v>0</v>
      </c>
      <c r="P184" s="503"/>
      <c r="Q184" s="559"/>
      <c r="R184" s="559"/>
      <c r="S184" s="561"/>
      <c r="T184" s="559"/>
      <c r="U184" s="561"/>
      <c r="V184" s="563"/>
      <c r="W184" s="565"/>
      <c r="X184" s="567"/>
      <c r="Y184" s="569"/>
      <c r="Z184" s="570"/>
      <c r="AA184" s="503"/>
      <c r="AB184" s="141"/>
      <c r="AC184" s="505"/>
      <c r="AD184" s="505"/>
      <c r="AE184" s="505"/>
      <c r="AF184" s="506"/>
      <c r="AG184" s="509"/>
      <c r="AH184" s="510"/>
      <c r="AI184" s="512"/>
      <c r="AJ184" s="515"/>
      <c r="AK184" s="95"/>
      <c r="AL184" s="133"/>
    </row>
    <row r="185" spans="1:38" ht="45" customHeight="1">
      <c r="A185" s="784"/>
      <c r="B185" s="585"/>
      <c r="C185" s="548"/>
      <c r="D185" s="549"/>
      <c r="E185" s="549"/>
      <c r="F185" s="550"/>
      <c r="G185" s="552"/>
      <c r="H185" s="554"/>
      <c r="I185" s="503"/>
      <c r="J185" s="503"/>
      <c r="K185" s="517"/>
      <c r="L185" s="505"/>
      <c r="M185" s="18" t="s">
        <v>30</v>
      </c>
      <c r="N185" s="30" t="s">
        <v>11</v>
      </c>
      <c r="O185" s="78">
        <f>IF(N185="SÍ",15,"0")</f>
        <v>15</v>
      </c>
      <c r="P185" s="503"/>
      <c r="Q185" s="559"/>
      <c r="R185" s="559"/>
      <c r="S185" s="561"/>
      <c r="T185" s="559"/>
      <c r="U185" s="561"/>
      <c r="V185" s="563"/>
      <c r="W185" s="565"/>
      <c r="X185" s="567"/>
      <c r="Y185" s="569"/>
      <c r="Z185" s="570"/>
      <c r="AA185" s="503"/>
      <c r="AB185" s="141"/>
      <c r="AC185" s="505"/>
      <c r="AD185" s="505"/>
      <c r="AE185" s="505"/>
      <c r="AF185" s="506"/>
      <c r="AG185" s="509"/>
      <c r="AH185" s="510"/>
      <c r="AI185" s="512"/>
      <c r="AJ185" s="515"/>
      <c r="AK185" s="95"/>
      <c r="AL185" s="133"/>
    </row>
    <row r="186" spans="1:38" ht="51" customHeight="1">
      <c r="A186" s="784"/>
      <c r="B186" s="585"/>
      <c r="C186" s="548"/>
      <c r="D186" s="549"/>
      <c r="E186" s="549"/>
      <c r="F186" s="550"/>
      <c r="G186" s="552"/>
      <c r="H186" s="554"/>
      <c r="I186" s="503"/>
      <c r="J186" s="503"/>
      <c r="K186" s="517"/>
      <c r="L186" s="505"/>
      <c r="M186" s="18" t="s">
        <v>92</v>
      </c>
      <c r="N186" s="30" t="s">
        <v>12</v>
      </c>
      <c r="O186" s="78" t="str">
        <f>IF(N186="SÍ",10,"0")</f>
        <v>0</v>
      </c>
      <c r="P186" s="503"/>
      <c r="Q186" s="559"/>
      <c r="R186" s="559"/>
      <c r="S186" s="561"/>
      <c r="T186" s="559"/>
      <c r="U186" s="561"/>
      <c r="V186" s="563"/>
      <c r="W186" s="565"/>
      <c r="X186" s="567"/>
      <c r="Y186" s="569"/>
      <c r="Z186" s="570"/>
      <c r="AA186" s="503"/>
      <c r="AB186" s="141"/>
      <c r="AC186" s="505"/>
      <c r="AD186" s="505"/>
      <c r="AE186" s="505"/>
      <c r="AF186" s="506"/>
      <c r="AG186" s="509"/>
      <c r="AH186" s="510"/>
      <c r="AI186" s="512"/>
      <c r="AJ186" s="515"/>
      <c r="AK186" s="95"/>
      <c r="AL186" s="133"/>
    </row>
    <row r="187" spans="1:38" ht="39.75" customHeight="1">
      <c r="A187" s="784"/>
      <c r="B187" s="585"/>
      <c r="C187" s="548"/>
      <c r="D187" s="549"/>
      <c r="E187" s="549"/>
      <c r="F187" s="551"/>
      <c r="G187" s="553"/>
      <c r="H187" s="555"/>
      <c r="I187" s="503"/>
      <c r="J187" s="503"/>
      <c r="K187" s="518"/>
      <c r="L187" s="505"/>
      <c r="M187" s="21" t="s">
        <v>29</v>
      </c>
      <c r="N187" s="32" t="s">
        <v>11</v>
      </c>
      <c r="O187" s="78">
        <f>IF(N187="SÍ",30,"0")</f>
        <v>30</v>
      </c>
      <c r="P187" s="503"/>
      <c r="Q187" s="559"/>
      <c r="R187" s="559"/>
      <c r="S187" s="561"/>
      <c r="T187" s="559"/>
      <c r="U187" s="561"/>
      <c r="V187" s="563"/>
      <c r="W187" s="566"/>
      <c r="X187" s="567"/>
      <c r="Y187" s="569"/>
      <c r="Z187" s="570"/>
      <c r="AA187" s="503"/>
      <c r="AB187" s="141"/>
      <c r="AC187" s="505"/>
      <c r="AD187" s="505"/>
      <c r="AE187" s="505"/>
      <c r="AF187" s="507"/>
      <c r="AG187" s="509"/>
      <c r="AH187" s="511"/>
      <c r="AI187" s="513"/>
      <c r="AJ187" s="516"/>
      <c r="AK187" s="95"/>
      <c r="AL187" s="133"/>
    </row>
    <row r="188" spans="1:38" ht="56.25" customHeight="1">
      <c r="A188" s="784"/>
      <c r="B188" s="798" t="s">
        <v>259</v>
      </c>
      <c r="C188" s="207" t="s">
        <v>260</v>
      </c>
      <c r="D188" s="207" t="s">
        <v>261</v>
      </c>
      <c r="E188" s="207" t="s">
        <v>262</v>
      </c>
      <c r="F188" s="299" t="s">
        <v>13</v>
      </c>
      <c r="G188" s="95"/>
      <c r="H188" s="301" t="s">
        <v>18</v>
      </c>
      <c r="I188" s="95"/>
      <c r="J188" s="95"/>
      <c r="K188" s="556">
        <v>5</v>
      </c>
      <c r="L188" s="207" t="s">
        <v>263</v>
      </c>
      <c r="M188" s="64" t="s">
        <v>6</v>
      </c>
      <c r="N188" s="51" t="s">
        <v>11</v>
      </c>
      <c r="O188" s="95"/>
      <c r="P188" s="95"/>
      <c r="Q188" s="95"/>
      <c r="R188" s="95"/>
      <c r="S188" s="95"/>
      <c r="T188" s="95"/>
      <c r="U188" s="95"/>
      <c r="V188" s="198" t="s">
        <v>8</v>
      </c>
      <c r="W188" s="199" t="str">
        <f>IF(AND($V188="PROBABILIDAD",$S188=1),$XEV$6,IF(AND($V188="PROBABILIDAD",$S188=2),$XEV$5,IF(AND($V188="PROBABILIDAD",$S188=3),$XEV$4,IF(AND($V188="PROBABILIDAD",$S188=4),$XEV$3,IF(AND($V188="PROBABILIDAD",$S188=5),$XEV$2,$F188)))))</f>
        <v>(1) RARA VEZ</v>
      </c>
      <c r="X188" s="95"/>
      <c r="Y188" s="200" t="str">
        <f>IF(AND($V188="IMPACTO",$T188=18),$XEV$9,IF(AND($V188="IMPACTO",$T188=19),$XEW$9,IF(AND($V188="IMPACTO",$T188=20),$XEX$9,IF(AND($V188="IMPACTO",$T188&lt;10),$XEV$9,$H188))))</f>
        <v>(5) MODERADO</v>
      </c>
      <c r="Z188" s="95"/>
      <c r="AA188" s="95"/>
      <c r="AB188" s="347">
        <v>5</v>
      </c>
      <c r="AC188" s="207" t="s">
        <v>264</v>
      </c>
      <c r="AD188" s="402" t="s">
        <v>265</v>
      </c>
      <c r="AE188" s="781" t="s">
        <v>266</v>
      </c>
      <c r="AF188" s="781" t="s">
        <v>267</v>
      </c>
      <c r="AG188" s="508"/>
      <c r="AH188" s="510"/>
      <c r="AI188" s="512"/>
      <c r="AJ188" s="514"/>
      <c r="AK188" s="95"/>
      <c r="AL188" s="133"/>
    </row>
    <row r="189" spans="1:38" ht="55.5" customHeight="1">
      <c r="A189" s="784"/>
      <c r="B189" s="798"/>
      <c r="C189" s="207"/>
      <c r="D189" s="207"/>
      <c r="E189" s="207"/>
      <c r="F189" s="299"/>
      <c r="G189" s="95"/>
      <c r="H189" s="301"/>
      <c r="I189" s="95"/>
      <c r="J189" s="95"/>
      <c r="K189" s="556"/>
      <c r="L189" s="207"/>
      <c r="M189" s="65" t="s">
        <v>7</v>
      </c>
      <c r="N189" s="51" t="s">
        <v>11</v>
      </c>
      <c r="O189" s="95"/>
      <c r="P189" s="95"/>
      <c r="Q189" s="95"/>
      <c r="R189" s="95"/>
      <c r="S189" s="95"/>
      <c r="T189" s="95"/>
      <c r="U189" s="95"/>
      <c r="V189" s="160"/>
      <c r="W189" s="162"/>
      <c r="X189" s="95"/>
      <c r="Y189" s="164"/>
      <c r="Z189" s="95"/>
      <c r="AA189" s="95"/>
      <c r="AB189" s="348"/>
      <c r="AC189" s="207"/>
      <c r="AD189" s="402"/>
      <c r="AE189" s="781"/>
      <c r="AF189" s="781"/>
      <c r="AG189" s="509"/>
      <c r="AH189" s="510"/>
      <c r="AI189" s="512"/>
      <c r="AJ189" s="515"/>
      <c r="AK189" s="95"/>
      <c r="AL189" s="133"/>
    </row>
    <row r="190" spans="1:38" ht="32.25" customHeight="1">
      <c r="A190" s="784"/>
      <c r="B190" s="798"/>
      <c r="C190" s="207"/>
      <c r="D190" s="207"/>
      <c r="E190" s="207"/>
      <c r="F190" s="299"/>
      <c r="G190" s="95"/>
      <c r="H190" s="301"/>
      <c r="I190" s="95"/>
      <c r="J190" s="95"/>
      <c r="K190" s="517" t="s">
        <v>222</v>
      </c>
      <c r="L190" s="207"/>
      <c r="M190" s="66" t="s">
        <v>3</v>
      </c>
      <c r="N190" s="51" t="s">
        <v>12</v>
      </c>
      <c r="O190" s="95"/>
      <c r="P190" s="95"/>
      <c r="Q190" s="95"/>
      <c r="R190" s="95"/>
      <c r="S190" s="95"/>
      <c r="T190" s="95"/>
      <c r="U190" s="95"/>
      <c r="V190" s="160"/>
      <c r="W190" s="162"/>
      <c r="X190" s="95"/>
      <c r="Y190" s="164"/>
      <c r="Z190" s="95"/>
      <c r="AA190" s="95"/>
      <c r="AB190" s="141" t="s">
        <v>222</v>
      </c>
      <c r="AC190" s="207"/>
      <c r="AD190" s="402"/>
      <c r="AE190" s="781"/>
      <c r="AF190" s="781"/>
      <c r="AG190" s="509"/>
      <c r="AH190" s="510"/>
      <c r="AI190" s="512"/>
      <c r="AJ190" s="515"/>
      <c r="AK190" s="95"/>
      <c r="AL190" s="133"/>
    </row>
    <row r="191" spans="1:38" ht="30.75" customHeight="1">
      <c r="A191" s="784"/>
      <c r="B191" s="798"/>
      <c r="C191" s="207"/>
      <c r="D191" s="207"/>
      <c r="E191" s="207"/>
      <c r="F191" s="299"/>
      <c r="G191" s="95"/>
      <c r="H191" s="301"/>
      <c r="I191" s="95"/>
      <c r="J191" s="95"/>
      <c r="K191" s="517"/>
      <c r="L191" s="207"/>
      <c r="M191" s="66" t="s">
        <v>4</v>
      </c>
      <c r="N191" s="51" t="s">
        <v>11</v>
      </c>
      <c r="O191" s="95"/>
      <c r="P191" s="95"/>
      <c r="Q191" s="95"/>
      <c r="R191" s="95"/>
      <c r="S191" s="95"/>
      <c r="T191" s="95"/>
      <c r="U191" s="95"/>
      <c r="V191" s="160"/>
      <c r="W191" s="162"/>
      <c r="X191" s="95"/>
      <c r="Y191" s="164"/>
      <c r="Z191" s="95"/>
      <c r="AA191" s="95"/>
      <c r="AB191" s="141"/>
      <c r="AC191" s="207"/>
      <c r="AD191" s="402"/>
      <c r="AE191" s="781"/>
      <c r="AF191" s="781"/>
      <c r="AG191" s="509"/>
      <c r="AH191" s="510"/>
      <c r="AI191" s="512"/>
      <c r="AJ191" s="515"/>
      <c r="AK191" s="95"/>
      <c r="AL191" s="133"/>
    </row>
    <row r="192" spans="1:38" ht="39" customHeight="1">
      <c r="A192" s="784"/>
      <c r="B192" s="798"/>
      <c r="C192" s="207"/>
      <c r="D192" s="207"/>
      <c r="E192" s="207"/>
      <c r="F192" s="299"/>
      <c r="G192" s="95"/>
      <c r="H192" s="301"/>
      <c r="I192" s="95"/>
      <c r="J192" s="95"/>
      <c r="K192" s="517"/>
      <c r="L192" s="207"/>
      <c r="M192" s="65" t="s">
        <v>30</v>
      </c>
      <c r="N192" s="51" t="s">
        <v>11</v>
      </c>
      <c r="O192" s="95"/>
      <c r="P192" s="95"/>
      <c r="Q192" s="95"/>
      <c r="R192" s="95"/>
      <c r="S192" s="95"/>
      <c r="T192" s="95"/>
      <c r="U192" s="95"/>
      <c r="V192" s="160"/>
      <c r="W192" s="162"/>
      <c r="X192" s="95"/>
      <c r="Y192" s="164"/>
      <c r="Z192" s="95"/>
      <c r="AA192" s="95"/>
      <c r="AB192" s="141"/>
      <c r="AC192" s="207"/>
      <c r="AD192" s="402"/>
      <c r="AE192" s="781"/>
      <c r="AF192" s="781"/>
      <c r="AG192" s="509"/>
      <c r="AH192" s="510"/>
      <c r="AI192" s="512"/>
      <c r="AJ192" s="515"/>
      <c r="AK192" s="95"/>
      <c r="AL192" s="133"/>
    </row>
    <row r="193" spans="1:38" ht="33" customHeight="1">
      <c r="A193" s="784"/>
      <c r="B193" s="798"/>
      <c r="C193" s="207"/>
      <c r="D193" s="207"/>
      <c r="E193" s="207"/>
      <c r="F193" s="299"/>
      <c r="G193" s="95"/>
      <c r="H193" s="301"/>
      <c r="I193" s="95"/>
      <c r="J193" s="95"/>
      <c r="K193" s="517"/>
      <c r="L193" s="207"/>
      <c r="M193" s="65" t="s">
        <v>5</v>
      </c>
      <c r="N193" s="51" t="s">
        <v>11</v>
      </c>
      <c r="O193" s="95"/>
      <c r="P193" s="95"/>
      <c r="Q193" s="95"/>
      <c r="R193" s="95"/>
      <c r="S193" s="95"/>
      <c r="T193" s="95"/>
      <c r="U193" s="95"/>
      <c r="V193" s="160"/>
      <c r="W193" s="162"/>
      <c r="X193" s="95"/>
      <c r="Y193" s="164"/>
      <c r="Z193" s="95"/>
      <c r="AA193" s="95"/>
      <c r="AB193" s="141"/>
      <c r="AC193" s="207"/>
      <c r="AD193" s="402"/>
      <c r="AE193" s="781"/>
      <c r="AF193" s="781"/>
      <c r="AG193" s="509"/>
      <c r="AH193" s="510"/>
      <c r="AI193" s="512"/>
      <c r="AJ193" s="515"/>
      <c r="AK193" s="95"/>
      <c r="AL193" s="133"/>
    </row>
    <row r="194" spans="1:38" ht="42" customHeight="1">
      <c r="A194" s="784"/>
      <c r="B194" s="798"/>
      <c r="C194" s="339"/>
      <c r="D194" s="339"/>
      <c r="E194" s="339"/>
      <c r="F194" s="309"/>
      <c r="G194" s="95"/>
      <c r="H194" s="324"/>
      <c r="I194" s="95"/>
      <c r="J194" s="95"/>
      <c r="K194" s="518"/>
      <c r="L194" s="339"/>
      <c r="M194" s="67" t="s">
        <v>29</v>
      </c>
      <c r="N194" s="51" t="s">
        <v>11</v>
      </c>
      <c r="O194" s="95"/>
      <c r="P194" s="95"/>
      <c r="Q194" s="95"/>
      <c r="R194" s="95"/>
      <c r="S194" s="95"/>
      <c r="T194" s="95"/>
      <c r="U194" s="95"/>
      <c r="V194" s="160"/>
      <c r="W194" s="235"/>
      <c r="X194" s="95"/>
      <c r="Y194" s="239"/>
      <c r="Z194" s="95"/>
      <c r="AA194" s="95"/>
      <c r="AB194" s="141"/>
      <c r="AC194" s="339"/>
      <c r="AD194" s="780"/>
      <c r="AE194" s="782"/>
      <c r="AF194" s="782"/>
      <c r="AG194" s="509"/>
      <c r="AH194" s="511"/>
      <c r="AI194" s="513"/>
      <c r="AJ194" s="516"/>
      <c r="AK194" s="95"/>
      <c r="AL194" s="133"/>
    </row>
    <row r="195" spans="1:38" ht="51.75" customHeight="1">
      <c r="A195" s="784"/>
      <c r="B195" s="798"/>
      <c r="C195" s="207" t="s">
        <v>268</v>
      </c>
      <c r="D195" s="207" t="s">
        <v>269</v>
      </c>
      <c r="E195" s="207" t="s">
        <v>270</v>
      </c>
      <c r="F195" s="299" t="s">
        <v>13</v>
      </c>
      <c r="G195" s="95"/>
      <c r="H195" s="301" t="s">
        <v>18</v>
      </c>
      <c r="I195" s="95"/>
      <c r="J195" s="95"/>
      <c r="K195" s="556">
        <v>5</v>
      </c>
      <c r="L195" s="207" t="s">
        <v>271</v>
      </c>
      <c r="M195" s="64" t="s">
        <v>6</v>
      </c>
      <c r="N195" s="51" t="s">
        <v>12</v>
      </c>
      <c r="O195" s="95"/>
      <c r="P195" s="95"/>
      <c r="Q195" s="95"/>
      <c r="R195" s="95"/>
      <c r="S195" s="95"/>
      <c r="T195" s="95"/>
      <c r="U195" s="95"/>
      <c r="V195" s="198" t="s">
        <v>8</v>
      </c>
      <c r="W195" s="199" t="str">
        <f>IF(AND($V195="PROBABILIDAD",$S195=1),$XEV$6,IF(AND($V195="PROBABILIDAD",$S195=2),$XEV$5,IF(AND($V195="PROBABILIDAD",$S195=3),$XEV$4,IF(AND($V195="PROBABILIDAD",$S195=4),$XEV$3,IF(AND($V195="PROBABILIDAD",$S195=5),$XEV$2,$F195)))))</f>
        <v>(1) RARA VEZ</v>
      </c>
      <c r="X195" s="95"/>
      <c r="Y195" s="200" t="str">
        <f>IF(AND($V195="IMPACTO",$T195=18),$XEV$9,IF(AND($V195="IMPACTO",$T195=19),$XEW$9,IF(AND($V195="IMPACTO",$T195=20),$XEX$9,IF(AND($V195="IMPACTO",$T195&lt;10),$XEV$9,$H195))))</f>
        <v>(5) MODERADO</v>
      </c>
      <c r="Z195" s="95"/>
      <c r="AA195" s="95"/>
      <c r="AB195" s="347">
        <v>5</v>
      </c>
      <c r="AC195" s="207" t="s">
        <v>272</v>
      </c>
      <c r="AD195" s="402" t="s">
        <v>265</v>
      </c>
      <c r="AE195" s="781" t="s">
        <v>273</v>
      </c>
      <c r="AF195" s="781" t="s">
        <v>274</v>
      </c>
      <c r="AG195" s="508"/>
      <c r="AH195" s="510"/>
      <c r="AI195" s="512"/>
      <c r="AJ195" s="514"/>
      <c r="AK195" s="95"/>
      <c r="AL195" s="133"/>
    </row>
    <row r="196" spans="1:38" ht="53.25" customHeight="1">
      <c r="A196" s="784"/>
      <c r="B196" s="798"/>
      <c r="C196" s="207"/>
      <c r="D196" s="207"/>
      <c r="E196" s="207"/>
      <c r="F196" s="299"/>
      <c r="G196" s="95"/>
      <c r="H196" s="301"/>
      <c r="I196" s="95"/>
      <c r="J196" s="95"/>
      <c r="K196" s="556"/>
      <c r="L196" s="207"/>
      <c r="M196" s="65" t="s">
        <v>7</v>
      </c>
      <c r="N196" s="51" t="s">
        <v>11</v>
      </c>
      <c r="O196" s="95"/>
      <c r="P196" s="95"/>
      <c r="Q196" s="95"/>
      <c r="R196" s="95"/>
      <c r="S196" s="95"/>
      <c r="T196" s="95"/>
      <c r="U196" s="95"/>
      <c r="V196" s="160"/>
      <c r="W196" s="162"/>
      <c r="X196" s="95"/>
      <c r="Y196" s="164"/>
      <c r="Z196" s="95"/>
      <c r="AA196" s="95"/>
      <c r="AB196" s="348"/>
      <c r="AC196" s="207"/>
      <c r="AD196" s="402"/>
      <c r="AE196" s="781"/>
      <c r="AF196" s="781"/>
      <c r="AG196" s="509"/>
      <c r="AH196" s="510"/>
      <c r="AI196" s="512"/>
      <c r="AJ196" s="515"/>
      <c r="AK196" s="95"/>
      <c r="AL196" s="133"/>
    </row>
    <row r="197" spans="1:38" ht="24" customHeight="1">
      <c r="A197" s="784"/>
      <c r="B197" s="798"/>
      <c r="C197" s="207"/>
      <c r="D197" s="207"/>
      <c r="E197" s="207"/>
      <c r="F197" s="299"/>
      <c r="G197" s="95"/>
      <c r="H197" s="301"/>
      <c r="I197" s="95"/>
      <c r="J197" s="95"/>
      <c r="K197" s="517" t="s">
        <v>222</v>
      </c>
      <c r="L197" s="207"/>
      <c r="M197" s="66" t="s">
        <v>3</v>
      </c>
      <c r="N197" s="51" t="s">
        <v>12</v>
      </c>
      <c r="O197" s="95"/>
      <c r="P197" s="95"/>
      <c r="Q197" s="95"/>
      <c r="R197" s="95"/>
      <c r="S197" s="95"/>
      <c r="T197" s="95"/>
      <c r="U197" s="95"/>
      <c r="V197" s="160"/>
      <c r="W197" s="162"/>
      <c r="X197" s="95"/>
      <c r="Y197" s="164"/>
      <c r="Z197" s="95"/>
      <c r="AA197" s="95"/>
      <c r="AB197" s="141" t="s">
        <v>222</v>
      </c>
      <c r="AC197" s="207"/>
      <c r="AD197" s="402"/>
      <c r="AE197" s="781"/>
      <c r="AF197" s="781"/>
      <c r="AG197" s="509"/>
      <c r="AH197" s="510"/>
      <c r="AI197" s="512"/>
      <c r="AJ197" s="515"/>
      <c r="AK197" s="95"/>
      <c r="AL197" s="133"/>
    </row>
    <row r="198" spans="1:38" ht="27.75" customHeight="1">
      <c r="A198" s="784"/>
      <c r="B198" s="798"/>
      <c r="C198" s="207"/>
      <c r="D198" s="207"/>
      <c r="E198" s="207"/>
      <c r="F198" s="299"/>
      <c r="G198" s="95"/>
      <c r="H198" s="301"/>
      <c r="I198" s="95"/>
      <c r="J198" s="95"/>
      <c r="K198" s="517"/>
      <c r="L198" s="207"/>
      <c r="M198" s="66" t="s">
        <v>4</v>
      </c>
      <c r="N198" s="51" t="s">
        <v>11</v>
      </c>
      <c r="O198" s="95"/>
      <c r="P198" s="95"/>
      <c r="Q198" s="95"/>
      <c r="R198" s="95"/>
      <c r="S198" s="95"/>
      <c r="T198" s="95"/>
      <c r="U198" s="95"/>
      <c r="V198" s="160"/>
      <c r="W198" s="162"/>
      <c r="X198" s="95"/>
      <c r="Y198" s="164"/>
      <c r="Z198" s="95"/>
      <c r="AA198" s="95"/>
      <c r="AB198" s="141"/>
      <c r="AC198" s="207"/>
      <c r="AD198" s="402"/>
      <c r="AE198" s="781"/>
      <c r="AF198" s="781"/>
      <c r="AG198" s="509"/>
      <c r="AH198" s="510"/>
      <c r="AI198" s="512"/>
      <c r="AJ198" s="515"/>
      <c r="AK198" s="95"/>
      <c r="AL198" s="133"/>
    </row>
    <row r="199" spans="1:38" ht="36.75" customHeight="1">
      <c r="A199" s="784"/>
      <c r="B199" s="798"/>
      <c r="C199" s="207"/>
      <c r="D199" s="207"/>
      <c r="E199" s="207"/>
      <c r="F199" s="299"/>
      <c r="G199" s="95"/>
      <c r="H199" s="301"/>
      <c r="I199" s="95"/>
      <c r="J199" s="95"/>
      <c r="K199" s="517"/>
      <c r="L199" s="207"/>
      <c r="M199" s="65" t="s">
        <v>30</v>
      </c>
      <c r="N199" s="51" t="s">
        <v>12</v>
      </c>
      <c r="O199" s="95"/>
      <c r="P199" s="95"/>
      <c r="Q199" s="95"/>
      <c r="R199" s="95"/>
      <c r="S199" s="95"/>
      <c r="T199" s="95"/>
      <c r="U199" s="95"/>
      <c r="V199" s="160"/>
      <c r="W199" s="162"/>
      <c r="X199" s="95"/>
      <c r="Y199" s="164"/>
      <c r="Z199" s="95"/>
      <c r="AA199" s="95"/>
      <c r="AB199" s="141"/>
      <c r="AC199" s="207"/>
      <c r="AD199" s="402"/>
      <c r="AE199" s="781"/>
      <c r="AF199" s="781"/>
      <c r="AG199" s="509"/>
      <c r="AH199" s="510"/>
      <c r="AI199" s="512"/>
      <c r="AJ199" s="515"/>
      <c r="AK199" s="95"/>
      <c r="AL199" s="133"/>
    </row>
    <row r="200" spans="1:38" ht="57.75" customHeight="1">
      <c r="A200" s="784"/>
      <c r="B200" s="798"/>
      <c r="C200" s="207"/>
      <c r="D200" s="207"/>
      <c r="E200" s="207"/>
      <c r="F200" s="299"/>
      <c r="G200" s="95"/>
      <c r="H200" s="301"/>
      <c r="I200" s="95"/>
      <c r="J200" s="95"/>
      <c r="K200" s="517"/>
      <c r="L200" s="207"/>
      <c r="M200" s="65" t="s">
        <v>5</v>
      </c>
      <c r="N200" s="51" t="s">
        <v>12</v>
      </c>
      <c r="O200" s="95"/>
      <c r="P200" s="95"/>
      <c r="Q200" s="95"/>
      <c r="R200" s="95"/>
      <c r="S200" s="95"/>
      <c r="T200" s="95"/>
      <c r="U200" s="95"/>
      <c r="V200" s="160"/>
      <c r="W200" s="162"/>
      <c r="X200" s="95"/>
      <c r="Y200" s="164"/>
      <c r="Z200" s="95"/>
      <c r="AA200" s="95"/>
      <c r="AB200" s="141"/>
      <c r="AC200" s="207"/>
      <c r="AD200" s="402"/>
      <c r="AE200" s="781"/>
      <c r="AF200" s="781"/>
      <c r="AG200" s="509"/>
      <c r="AH200" s="510"/>
      <c r="AI200" s="512"/>
      <c r="AJ200" s="515"/>
      <c r="AK200" s="95"/>
      <c r="AL200" s="133"/>
    </row>
    <row r="201" spans="1:38" ht="39.75" customHeight="1">
      <c r="A201" s="784"/>
      <c r="B201" s="798"/>
      <c r="C201" s="339"/>
      <c r="D201" s="339"/>
      <c r="E201" s="339"/>
      <c r="F201" s="309"/>
      <c r="G201" s="95"/>
      <c r="H201" s="324"/>
      <c r="I201" s="95"/>
      <c r="J201" s="95"/>
      <c r="K201" s="518"/>
      <c r="L201" s="339"/>
      <c r="M201" s="67" t="s">
        <v>29</v>
      </c>
      <c r="N201" s="51" t="s">
        <v>12</v>
      </c>
      <c r="O201" s="95"/>
      <c r="P201" s="95"/>
      <c r="Q201" s="95"/>
      <c r="R201" s="95"/>
      <c r="S201" s="95"/>
      <c r="T201" s="95"/>
      <c r="U201" s="95"/>
      <c r="V201" s="160"/>
      <c r="W201" s="235"/>
      <c r="X201" s="95"/>
      <c r="Y201" s="239"/>
      <c r="Z201" s="95"/>
      <c r="AA201" s="95"/>
      <c r="AB201" s="141"/>
      <c r="AC201" s="339"/>
      <c r="AD201" s="780"/>
      <c r="AE201" s="782"/>
      <c r="AF201" s="782"/>
      <c r="AG201" s="509"/>
      <c r="AH201" s="511"/>
      <c r="AI201" s="513"/>
      <c r="AJ201" s="516"/>
      <c r="AK201" s="95"/>
      <c r="AL201" s="133"/>
    </row>
    <row r="202" spans="1:38" ht="51" customHeight="1">
      <c r="A202" s="784"/>
      <c r="B202" s="629" t="s">
        <v>280</v>
      </c>
      <c r="C202" s="485" t="s">
        <v>281</v>
      </c>
      <c r="D202" s="485" t="s">
        <v>283</v>
      </c>
      <c r="E202" s="485" t="s">
        <v>282</v>
      </c>
      <c r="F202" s="299" t="s">
        <v>15</v>
      </c>
      <c r="G202" s="300" t="str">
        <f>IF(F202="(1) RARA VEZ","1", IF(F202="(2) IMPROBABLE","2",IF(F202="(3) POSIBLE","3",IF(F202="(4) PROBABLE","4",IF(F202="(5) CASI SEGURO","5","")))))</f>
        <v>3</v>
      </c>
      <c r="H202" s="301" t="s">
        <v>18</v>
      </c>
      <c r="I202" s="431" t="str">
        <f>IF(H202="(5) MODERADO","5", IF(H202="(10) MAYOR","10",IF(H202="(20) CATASTROFICO","20","")))</f>
        <v>5</v>
      </c>
      <c r="J202" s="431">
        <f>G202*I202</f>
        <v>15</v>
      </c>
      <c r="K202" s="166">
        <f>+J202</f>
        <v>15</v>
      </c>
      <c r="L202" s="599" t="s">
        <v>275</v>
      </c>
      <c r="M202" s="110" t="s">
        <v>6</v>
      </c>
      <c r="N202" s="101" t="s">
        <v>11</v>
      </c>
      <c r="O202" s="103">
        <f>IF(N202="SÍ",15,"0")</f>
        <v>15</v>
      </c>
      <c r="P202" s="448">
        <f>SUM(O202:O208)</f>
        <v>85</v>
      </c>
      <c r="Q202" s="449">
        <f>IF(AND($P202&gt;=0,$P202&lt;=50),0,IF(AND($P202&gt;50,$P202&lt;=75),1,IF(AND($P202&gt;75,$P202&lt;=100),2,"")))</f>
        <v>2</v>
      </c>
      <c r="R202" s="449">
        <f>$G202-$Q202</f>
        <v>1</v>
      </c>
      <c r="S202" s="450">
        <f>IF($R202&lt;=0,1,$R202)</f>
        <v>1</v>
      </c>
      <c r="T202" s="449">
        <f>$I202-$Q202</f>
        <v>3</v>
      </c>
      <c r="U202" s="450" t="str">
        <f>IF($T202=19,10,IF($T202=18,5,IF($T202=9,5,IF($T202=8,5,I202))))</f>
        <v>5</v>
      </c>
      <c r="V202" s="794" t="s">
        <v>8</v>
      </c>
      <c r="W202" s="205" t="str">
        <f>IF(AND($V202="PROBABILIDAD",$S202=1),$XEV$6,IF(AND($V202="PROBABILIDAD",$S202=2),$XEV$5,IF(AND($V202="PROBABILIDAD",$S202=3),$XEV$4,IF(AND($V202="PROBABILIDAD",$S202=4),$XEV$3,IF(AND($V202="PROBABILIDAD",$S202=5),$XEV$2,$F202)))))</f>
        <v>(1) RARA VEZ</v>
      </c>
      <c r="X202" s="451">
        <f>IF($V202="PROBABILIDAD",$S202,$G202)</f>
        <v>1</v>
      </c>
      <c r="Y202" s="206" t="str">
        <f>IF(AND($V202="IMPACTO",$T202=18),$XEV$9,IF(AND($V202="IMPACTO",$T202=19),$XEW$9,IF(AND($V202="IMPACTO",$T202=20),$XEX$9,IF(AND($V202="IMPACTO",$T202&lt;10),$XEV$9,$H202))))</f>
        <v>(5) MODERADO</v>
      </c>
      <c r="Z202" s="431" t="str">
        <f>IF($V202="IMPACTO",$U202,$I202)</f>
        <v>5</v>
      </c>
      <c r="AA202" s="431">
        <f>$X202*$Z202</f>
        <v>5</v>
      </c>
      <c r="AB202" s="347">
        <f>$AA202</f>
        <v>5</v>
      </c>
      <c r="AC202" s="355" t="s">
        <v>276</v>
      </c>
      <c r="AD202" s="356" t="s">
        <v>277</v>
      </c>
      <c r="AE202" s="355" t="s">
        <v>278</v>
      </c>
      <c r="AF202" s="355" t="s">
        <v>279</v>
      </c>
      <c r="AG202" s="508"/>
      <c r="AH202" s="510"/>
      <c r="AI202" s="512"/>
      <c r="AJ202" s="514"/>
      <c r="AK202" s="95"/>
      <c r="AL202" s="133"/>
    </row>
    <row r="203" spans="1:38" ht="52.5" customHeight="1">
      <c r="A203" s="784"/>
      <c r="B203" s="629"/>
      <c r="C203" s="486"/>
      <c r="D203" s="485"/>
      <c r="E203" s="486"/>
      <c r="F203" s="299"/>
      <c r="G203" s="300"/>
      <c r="H203" s="301"/>
      <c r="I203" s="431"/>
      <c r="J203" s="431"/>
      <c r="K203" s="167"/>
      <c r="L203" s="790"/>
      <c r="M203" s="110" t="s">
        <v>7</v>
      </c>
      <c r="N203" s="101" t="s">
        <v>11</v>
      </c>
      <c r="O203" s="103">
        <f>IF(N203="SÍ",5,"0")</f>
        <v>5</v>
      </c>
      <c r="P203" s="431"/>
      <c r="Q203" s="449"/>
      <c r="R203" s="449"/>
      <c r="S203" s="450"/>
      <c r="T203" s="449"/>
      <c r="U203" s="450"/>
      <c r="V203" s="794"/>
      <c r="W203" s="205"/>
      <c r="X203" s="451"/>
      <c r="Y203" s="206"/>
      <c r="Z203" s="431"/>
      <c r="AA203" s="431"/>
      <c r="AB203" s="348"/>
      <c r="AC203" s="355"/>
      <c r="AD203" s="356"/>
      <c r="AE203" s="356"/>
      <c r="AF203" s="356"/>
      <c r="AG203" s="509"/>
      <c r="AH203" s="510"/>
      <c r="AI203" s="512"/>
      <c r="AJ203" s="515"/>
      <c r="AK203" s="95"/>
      <c r="AL203" s="133"/>
    </row>
    <row r="204" spans="1:38" ht="27.75" customHeight="1">
      <c r="A204" s="784"/>
      <c r="B204" s="629"/>
      <c r="C204" s="486"/>
      <c r="D204" s="485"/>
      <c r="E204" s="486"/>
      <c r="F204" s="299"/>
      <c r="G204" s="300"/>
      <c r="H204" s="301"/>
      <c r="I204" s="431"/>
      <c r="J204" s="431"/>
      <c r="K204" s="168" t="str">
        <f>IF(AND(J202&gt;=5,J202&lt;=10),"BAJA",IF(AND(J202&gt;=15,J202&lt;=25),"MODERADA",IF(AND(J202&gt;=30,J202&lt;=50),"ALTA",IF(AND(J202&gt;=60,J202&lt;=100),"EXTREMA",""))))</f>
        <v>MODERADA</v>
      </c>
      <c r="L204" s="790"/>
      <c r="M204" s="111" t="s">
        <v>3</v>
      </c>
      <c r="N204" s="101" t="s">
        <v>12</v>
      </c>
      <c r="O204" s="103" t="str">
        <f>IF(N204="SÍ",15,"0")</f>
        <v>0</v>
      </c>
      <c r="P204" s="431"/>
      <c r="Q204" s="449"/>
      <c r="R204" s="449"/>
      <c r="S204" s="450"/>
      <c r="T204" s="449"/>
      <c r="U204" s="450"/>
      <c r="V204" s="794"/>
      <c r="W204" s="205"/>
      <c r="X204" s="451"/>
      <c r="Y204" s="206"/>
      <c r="Z204" s="431"/>
      <c r="AA204" s="431"/>
      <c r="AB204" s="141" t="str">
        <f>IF(AND($AA202&gt;=5,$AA202&lt;=10),"BAJA",IF(AND($AA202&gt;=15,$AA202&lt;=25),"MODERADA",IF(AND($AA202&gt;=30,$AA202&lt;=50),"ALTA",IF(AND($AA202&gt;=60,$AA202&lt;=100),"EXTREMA",""))))</f>
        <v>BAJA</v>
      </c>
      <c r="AC204" s="355"/>
      <c r="AD204" s="356"/>
      <c r="AE204" s="356"/>
      <c r="AF204" s="356"/>
      <c r="AG204" s="509"/>
      <c r="AH204" s="510"/>
      <c r="AI204" s="512"/>
      <c r="AJ204" s="515"/>
      <c r="AK204" s="95"/>
      <c r="AL204" s="133"/>
    </row>
    <row r="205" spans="1:38" ht="19.5" customHeight="1">
      <c r="A205" s="784"/>
      <c r="B205" s="629"/>
      <c r="C205" s="486"/>
      <c r="D205" s="485"/>
      <c r="E205" s="486"/>
      <c r="F205" s="299"/>
      <c r="G205" s="300"/>
      <c r="H205" s="301"/>
      <c r="I205" s="431"/>
      <c r="J205" s="431"/>
      <c r="K205" s="168"/>
      <c r="L205" s="790"/>
      <c r="M205" s="111" t="s">
        <v>4</v>
      </c>
      <c r="N205" s="101" t="s">
        <v>11</v>
      </c>
      <c r="O205" s="103">
        <f>IF(N205="SÍ",10,"0")</f>
        <v>10</v>
      </c>
      <c r="P205" s="431"/>
      <c r="Q205" s="449"/>
      <c r="R205" s="449"/>
      <c r="S205" s="450"/>
      <c r="T205" s="449"/>
      <c r="U205" s="450"/>
      <c r="V205" s="794"/>
      <c r="W205" s="205"/>
      <c r="X205" s="451"/>
      <c r="Y205" s="206"/>
      <c r="Z205" s="431"/>
      <c r="AA205" s="431"/>
      <c r="AB205" s="141"/>
      <c r="AC205" s="355"/>
      <c r="AD205" s="356"/>
      <c r="AE205" s="356"/>
      <c r="AF205" s="356"/>
      <c r="AG205" s="509"/>
      <c r="AH205" s="510"/>
      <c r="AI205" s="512"/>
      <c r="AJ205" s="515"/>
      <c r="AK205" s="95"/>
      <c r="AL205" s="133"/>
    </row>
    <row r="206" spans="1:38" ht="38.25" customHeight="1">
      <c r="A206" s="784"/>
      <c r="B206" s="629"/>
      <c r="C206" s="486"/>
      <c r="D206" s="485"/>
      <c r="E206" s="486"/>
      <c r="F206" s="299"/>
      <c r="G206" s="300"/>
      <c r="H206" s="301"/>
      <c r="I206" s="431"/>
      <c r="J206" s="431"/>
      <c r="K206" s="168"/>
      <c r="L206" s="790"/>
      <c r="M206" s="110" t="s">
        <v>30</v>
      </c>
      <c r="N206" s="101" t="s">
        <v>11</v>
      </c>
      <c r="O206" s="103">
        <f>IF(N206="SÍ",15,"0")</f>
        <v>15</v>
      </c>
      <c r="P206" s="431"/>
      <c r="Q206" s="449"/>
      <c r="R206" s="449"/>
      <c r="S206" s="450"/>
      <c r="T206" s="449"/>
      <c r="U206" s="450"/>
      <c r="V206" s="794"/>
      <c r="W206" s="205"/>
      <c r="X206" s="451"/>
      <c r="Y206" s="206"/>
      <c r="Z206" s="431"/>
      <c r="AA206" s="431"/>
      <c r="AB206" s="141"/>
      <c r="AC206" s="355"/>
      <c r="AD206" s="356"/>
      <c r="AE206" s="356"/>
      <c r="AF206" s="356"/>
      <c r="AG206" s="509"/>
      <c r="AH206" s="510"/>
      <c r="AI206" s="512"/>
      <c r="AJ206" s="515"/>
      <c r="AK206" s="95"/>
      <c r="AL206" s="133"/>
    </row>
    <row r="207" spans="1:38" ht="57" customHeight="1">
      <c r="A207" s="784"/>
      <c r="B207" s="629"/>
      <c r="C207" s="486"/>
      <c r="D207" s="485"/>
      <c r="E207" s="486"/>
      <c r="F207" s="299"/>
      <c r="G207" s="300"/>
      <c r="H207" s="301"/>
      <c r="I207" s="431"/>
      <c r="J207" s="431"/>
      <c r="K207" s="168"/>
      <c r="L207" s="790"/>
      <c r="M207" s="110" t="s">
        <v>5</v>
      </c>
      <c r="N207" s="101" t="s">
        <v>11</v>
      </c>
      <c r="O207" s="103">
        <f>IF(N207="SÍ",10,"0")</f>
        <v>10</v>
      </c>
      <c r="P207" s="431"/>
      <c r="Q207" s="449"/>
      <c r="R207" s="449"/>
      <c r="S207" s="450"/>
      <c r="T207" s="449"/>
      <c r="U207" s="450"/>
      <c r="V207" s="794"/>
      <c r="W207" s="205"/>
      <c r="X207" s="451"/>
      <c r="Y207" s="206"/>
      <c r="Z207" s="431"/>
      <c r="AA207" s="431"/>
      <c r="AB207" s="141"/>
      <c r="AC207" s="355"/>
      <c r="AD207" s="356"/>
      <c r="AE207" s="356"/>
      <c r="AF207" s="356"/>
      <c r="AG207" s="509"/>
      <c r="AH207" s="510"/>
      <c r="AI207" s="512"/>
      <c r="AJ207" s="515"/>
      <c r="AK207" s="95"/>
      <c r="AL207" s="133"/>
    </row>
    <row r="208" spans="1:38" ht="63" customHeight="1">
      <c r="A208" s="784"/>
      <c r="B208" s="629"/>
      <c r="C208" s="487"/>
      <c r="D208" s="797"/>
      <c r="E208" s="487"/>
      <c r="F208" s="309"/>
      <c r="G208" s="341"/>
      <c r="H208" s="324"/>
      <c r="I208" s="789"/>
      <c r="J208" s="789"/>
      <c r="K208" s="201"/>
      <c r="L208" s="791"/>
      <c r="M208" s="112" t="s">
        <v>29</v>
      </c>
      <c r="N208" s="113" t="s">
        <v>11</v>
      </c>
      <c r="O208" s="114">
        <f>IF(N208="SÍ",30,"0")</f>
        <v>30</v>
      </c>
      <c r="P208" s="789"/>
      <c r="Q208" s="792"/>
      <c r="R208" s="792"/>
      <c r="S208" s="793"/>
      <c r="T208" s="792"/>
      <c r="U208" s="793"/>
      <c r="V208" s="795"/>
      <c r="W208" s="796"/>
      <c r="X208" s="787"/>
      <c r="Y208" s="788"/>
      <c r="Z208" s="789"/>
      <c r="AA208" s="789"/>
      <c r="AB208" s="142"/>
      <c r="AC208" s="358"/>
      <c r="AD208" s="357"/>
      <c r="AE208" s="357"/>
      <c r="AF208" s="357"/>
      <c r="AG208" s="509"/>
      <c r="AH208" s="511"/>
      <c r="AI208" s="513"/>
      <c r="AJ208" s="516"/>
      <c r="AK208" s="95"/>
      <c r="AL208" s="133"/>
    </row>
    <row r="209" spans="1:38" ht="56.25" customHeight="1">
      <c r="A209" s="784"/>
      <c r="B209" s="629"/>
      <c r="C209" s="485" t="s">
        <v>284</v>
      </c>
      <c r="D209" s="485" t="s">
        <v>285</v>
      </c>
      <c r="E209" s="485" t="s">
        <v>286</v>
      </c>
      <c r="F209" s="799" t="s">
        <v>15</v>
      </c>
      <c r="G209" s="356" t="str">
        <f>IF(F209="(1) RARA VEZ","1", IF(F209="(2) IMPROBABLE","2",IF(F209="(3) POSIBLE","3",IF(F209="(4) PROBABLE","4",IF(F209="(5) CASI SEGURO","5","")))))</f>
        <v>3</v>
      </c>
      <c r="H209" s="800" t="s">
        <v>20</v>
      </c>
      <c r="I209" s="431" t="str">
        <f>IF(H209="(5) MODERADO","5", IF(H209="(10) MAYOR","10",IF(H209="(20) CATASTROFICO","20","")))</f>
        <v>10</v>
      </c>
      <c r="J209" s="431">
        <f>G209*I209</f>
        <v>30</v>
      </c>
      <c r="K209" s="314">
        <f>+J209</f>
        <v>30</v>
      </c>
      <c r="L209" s="599" t="s">
        <v>287</v>
      </c>
      <c r="M209" s="110" t="s">
        <v>6</v>
      </c>
      <c r="N209" s="101" t="s">
        <v>11</v>
      </c>
      <c r="O209" s="103">
        <f>IF(N209="SÍ",15,"0")</f>
        <v>15</v>
      </c>
      <c r="P209" s="448">
        <f>SUM(O209:O215)</f>
        <v>85</v>
      </c>
      <c r="Q209" s="449">
        <f>IF(AND($P209&gt;=0,$P209&lt;=50),0,IF(AND($P209&gt;50,$P209&lt;=75),1,IF(AND($P209&gt;75,$P209&lt;=100),2,"")))</f>
        <v>2</v>
      </c>
      <c r="R209" s="449">
        <f>$G209-$Q209</f>
        <v>1</v>
      </c>
      <c r="S209" s="450">
        <f>IF($R209&lt;=0,1,$R209)</f>
        <v>1</v>
      </c>
      <c r="T209" s="449">
        <f>$I209-$Q209</f>
        <v>8</v>
      </c>
      <c r="U209" s="450">
        <f>IF($T209=19,10,IF($T209=18,5,IF($T209=9,5,IF($T209=8,5,I209))))</f>
        <v>5</v>
      </c>
      <c r="V209" s="794" t="s">
        <v>9</v>
      </c>
      <c r="W209" s="205" t="str">
        <f>IF(AND($V209="PROBABILIDAD",$S209=1),$XEV$6,IF(AND($V209="PROBABILIDAD",$S209=2),$XEV$5,IF(AND($V209="PROBABILIDAD",$S209=3),$XEV$4,IF(AND($V209="PROBABILIDAD",$S209=4),$XEV$3,IF(AND($V209="PROBABILIDAD",$S209=5),$XEV$2,$F209)))))</f>
        <v>(3) POSIBLE</v>
      </c>
      <c r="X209" s="813" t="str">
        <f>IF($V209="PROBABILIDAD",$S209,$G209)</f>
        <v>3</v>
      </c>
      <c r="Y209" s="206" t="s">
        <v>18</v>
      </c>
      <c r="Z209" s="431">
        <f>IF($V209="IMPACTO",$U209,$I209)</f>
        <v>5</v>
      </c>
      <c r="AA209" s="431">
        <f>$X209*$Z209</f>
        <v>15</v>
      </c>
      <c r="AB209" s="167">
        <f>$AA209</f>
        <v>15</v>
      </c>
      <c r="AC209" s="355" t="s">
        <v>288</v>
      </c>
      <c r="AD209" s="356" t="s">
        <v>277</v>
      </c>
      <c r="AE209" s="485" t="s">
        <v>289</v>
      </c>
      <c r="AF209" s="485" t="s">
        <v>290</v>
      </c>
      <c r="AG209" s="552"/>
      <c r="AH209" s="510"/>
      <c r="AI209" s="512"/>
      <c r="AJ209" s="514"/>
      <c r="AK209" s="95"/>
      <c r="AL209" s="133"/>
    </row>
    <row r="210" spans="1:38" ht="54.75" customHeight="1">
      <c r="A210" s="784"/>
      <c r="B210" s="629"/>
      <c r="C210" s="486"/>
      <c r="D210" s="485"/>
      <c r="E210" s="486"/>
      <c r="F210" s="799"/>
      <c r="G210" s="356"/>
      <c r="H210" s="800"/>
      <c r="I210" s="431"/>
      <c r="J210" s="431"/>
      <c r="K210" s="314"/>
      <c r="L210" s="790"/>
      <c r="M210" s="110" t="s">
        <v>7</v>
      </c>
      <c r="N210" s="101" t="s">
        <v>11</v>
      </c>
      <c r="O210" s="103">
        <f>IF(N210="SÍ",5,"0")</f>
        <v>5</v>
      </c>
      <c r="P210" s="431"/>
      <c r="Q210" s="449"/>
      <c r="R210" s="449"/>
      <c r="S210" s="450"/>
      <c r="T210" s="449"/>
      <c r="U210" s="450"/>
      <c r="V210" s="794"/>
      <c r="W210" s="205"/>
      <c r="X210" s="813"/>
      <c r="Y210" s="206"/>
      <c r="Z210" s="431"/>
      <c r="AA210" s="431"/>
      <c r="AB210" s="167"/>
      <c r="AC210" s="355"/>
      <c r="AD210" s="356"/>
      <c r="AE210" s="485"/>
      <c r="AF210" s="485"/>
      <c r="AG210" s="552"/>
      <c r="AH210" s="510"/>
      <c r="AI210" s="512"/>
      <c r="AJ210" s="515"/>
      <c r="AK210" s="95"/>
      <c r="AL210" s="133"/>
    </row>
    <row r="211" spans="1:38" ht="24" customHeight="1">
      <c r="A211" s="784"/>
      <c r="B211" s="629"/>
      <c r="C211" s="486"/>
      <c r="D211" s="485"/>
      <c r="E211" s="486"/>
      <c r="F211" s="799"/>
      <c r="G211" s="356"/>
      <c r="H211" s="800"/>
      <c r="I211" s="431"/>
      <c r="J211" s="431"/>
      <c r="K211" s="315" t="str">
        <f>IF(AND(J209&gt;=5,J209&lt;=10),"BAJA",IF(AND(J209&gt;=15,J209&lt;=25),"MODERADA",IF(AND(J209&gt;=30,J209&lt;=50),"ALTA",IF(AND(J209&gt;=60,J209&lt;=100),"EXTREMA",""))))</f>
        <v>ALTA</v>
      </c>
      <c r="L211" s="790"/>
      <c r="M211" s="111" t="s">
        <v>3</v>
      </c>
      <c r="N211" s="101" t="s">
        <v>12</v>
      </c>
      <c r="O211" s="103" t="str">
        <f>IF(N211="SÍ",15,"0")</f>
        <v>0</v>
      </c>
      <c r="P211" s="431"/>
      <c r="Q211" s="449"/>
      <c r="R211" s="449"/>
      <c r="S211" s="450"/>
      <c r="T211" s="449"/>
      <c r="U211" s="450"/>
      <c r="V211" s="794"/>
      <c r="W211" s="205"/>
      <c r="X211" s="813"/>
      <c r="Y211" s="206"/>
      <c r="Z211" s="431"/>
      <c r="AA211" s="431"/>
      <c r="AB211" s="168" t="str">
        <f>IF(AND($AA209&gt;=5,$AA209&lt;=10),"BAJA",IF(AND($AA209&gt;=15,$AA209&lt;=25),"MODERADA",IF(AND($AA209&gt;=30,$AA209&lt;=50),"ALTA",IF(AND($AA209&gt;=60,$AA209&lt;=100),"EXTREMA",""))))</f>
        <v>MODERADA</v>
      </c>
      <c r="AC211" s="355"/>
      <c r="AD211" s="356"/>
      <c r="AE211" s="485"/>
      <c r="AF211" s="485"/>
      <c r="AG211" s="552"/>
      <c r="AH211" s="510"/>
      <c r="AI211" s="512"/>
      <c r="AJ211" s="515"/>
      <c r="AK211" s="95"/>
      <c r="AL211" s="133"/>
    </row>
    <row r="212" spans="1:38" ht="27" customHeight="1">
      <c r="A212" s="784"/>
      <c r="B212" s="629"/>
      <c r="C212" s="486"/>
      <c r="D212" s="485"/>
      <c r="E212" s="486"/>
      <c r="F212" s="799"/>
      <c r="G212" s="356"/>
      <c r="H212" s="800"/>
      <c r="I212" s="431"/>
      <c r="J212" s="431"/>
      <c r="K212" s="315"/>
      <c r="L212" s="790"/>
      <c r="M212" s="111" t="s">
        <v>4</v>
      </c>
      <c r="N212" s="101" t="s">
        <v>11</v>
      </c>
      <c r="O212" s="103">
        <f>IF(N212="SÍ",10,"0")</f>
        <v>10</v>
      </c>
      <c r="P212" s="431"/>
      <c r="Q212" s="449"/>
      <c r="R212" s="449"/>
      <c r="S212" s="450"/>
      <c r="T212" s="449"/>
      <c r="U212" s="450"/>
      <c r="V212" s="794"/>
      <c r="W212" s="205"/>
      <c r="X212" s="813"/>
      <c r="Y212" s="206"/>
      <c r="Z212" s="431"/>
      <c r="AA212" s="431"/>
      <c r="AB212" s="168"/>
      <c r="AC212" s="355"/>
      <c r="AD212" s="356"/>
      <c r="AE212" s="485"/>
      <c r="AF212" s="485"/>
      <c r="AG212" s="552"/>
      <c r="AH212" s="510"/>
      <c r="AI212" s="512"/>
      <c r="AJ212" s="515"/>
      <c r="AK212" s="95"/>
      <c r="AL212" s="133"/>
    </row>
    <row r="213" spans="1:38" ht="43.5" customHeight="1">
      <c r="A213" s="784"/>
      <c r="B213" s="629"/>
      <c r="C213" s="486"/>
      <c r="D213" s="485"/>
      <c r="E213" s="486"/>
      <c r="F213" s="799"/>
      <c r="G213" s="356"/>
      <c r="H213" s="800"/>
      <c r="I213" s="431"/>
      <c r="J213" s="431"/>
      <c r="K213" s="315"/>
      <c r="L213" s="790"/>
      <c r="M213" s="110" t="s">
        <v>30</v>
      </c>
      <c r="N213" s="101" t="s">
        <v>11</v>
      </c>
      <c r="O213" s="103">
        <f>IF(N213="SÍ",15,"0")</f>
        <v>15</v>
      </c>
      <c r="P213" s="431"/>
      <c r="Q213" s="449"/>
      <c r="R213" s="449"/>
      <c r="S213" s="450"/>
      <c r="T213" s="449"/>
      <c r="U213" s="450"/>
      <c r="V213" s="794"/>
      <c r="W213" s="205"/>
      <c r="X213" s="813"/>
      <c r="Y213" s="206"/>
      <c r="Z213" s="431"/>
      <c r="AA213" s="431"/>
      <c r="AB213" s="168"/>
      <c r="AC213" s="355"/>
      <c r="AD213" s="356"/>
      <c r="AE213" s="485"/>
      <c r="AF213" s="485"/>
      <c r="AG213" s="552"/>
      <c r="AH213" s="510"/>
      <c r="AI213" s="512"/>
      <c r="AJ213" s="515"/>
      <c r="AK213" s="95"/>
      <c r="AL213" s="133"/>
    </row>
    <row r="214" spans="1:38" ht="54.75" customHeight="1">
      <c r="A214" s="784"/>
      <c r="B214" s="629"/>
      <c r="C214" s="486"/>
      <c r="D214" s="485"/>
      <c r="E214" s="486"/>
      <c r="F214" s="799"/>
      <c r="G214" s="356"/>
      <c r="H214" s="800"/>
      <c r="I214" s="431"/>
      <c r="J214" s="431"/>
      <c r="K214" s="315"/>
      <c r="L214" s="790"/>
      <c r="M214" s="110" t="s">
        <v>5</v>
      </c>
      <c r="N214" s="101" t="s">
        <v>11</v>
      </c>
      <c r="O214" s="103">
        <f>IF(N214="SÍ",10,"0")</f>
        <v>10</v>
      </c>
      <c r="P214" s="431"/>
      <c r="Q214" s="449"/>
      <c r="R214" s="449"/>
      <c r="S214" s="450"/>
      <c r="T214" s="449"/>
      <c r="U214" s="450"/>
      <c r="V214" s="794"/>
      <c r="W214" s="205"/>
      <c r="X214" s="813"/>
      <c r="Y214" s="206"/>
      <c r="Z214" s="431"/>
      <c r="AA214" s="431"/>
      <c r="AB214" s="168"/>
      <c r="AC214" s="355"/>
      <c r="AD214" s="356"/>
      <c r="AE214" s="485"/>
      <c r="AF214" s="485"/>
      <c r="AG214" s="552"/>
      <c r="AH214" s="510"/>
      <c r="AI214" s="512"/>
      <c r="AJ214" s="515"/>
      <c r="AK214" s="95"/>
      <c r="AL214" s="133"/>
    </row>
    <row r="215" spans="1:38" ht="45" customHeight="1">
      <c r="A215" s="784"/>
      <c r="B215" s="629"/>
      <c r="C215" s="486"/>
      <c r="D215" s="485"/>
      <c r="E215" s="486"/>
      <c r="F215" s="799"/>
      <c r="G215" s="356"/>
      <c r="H215" s="800"/>
      <c r="I215" s="431"/>
      <c r="J215" s="431"/>
      <c r="K215" s="315"/>
      <c r="L215" s="790"/>
      <c r="M215" s="110" t="s">
        <v>29</v>
      </c>
      <c r="N215" s="101" t="s">
        <v>11</v>
      </c>
      <c r="O215" s="103">
        <f>IF(N215="SÍ",30,"0")</f>
        <v>30</v>
      </c>
      <c r="P215" s="431"/>
      <c r="Q215" s="449"/>
      <c r="R215" s="449"/>
      <c r="S215" s="450"/>
      <c r="T215" s="449"/>
      <c r="U215" s="450"/>
      <c r="V215" s="794"/>
      <c r="W215" s="205"/>
      <c r="X215" s="813"/>
      <c r="Y215" s="206"/>
      <c r="Z215" s="431"/>
      <c r="AA215" s="431"/>
      <c r="AB215" s="168"/>
      <c r="AC215" s="355"/>
      <c r="AD215" s="356"/>
      <c r="AE215" s="485"/>
      <c r="AF215" s="485"/>
      <c r="AG215" s="552"/>
      <c r="AH215" s="510"/>
      <c r="AI215" s="512"/>
      <c r="AJ215" s="515"/>
      <c r="AK215" s="95"/>
      <c r="AL215" s="133"/>
    </row>
    <row r="216" spans="1:38" ht="45" customHeight="1">
      <c r="A216" s="784"/>
      <c r="B216" s="629"/>
      <c r="C216" s="801" t="s">
        <v>297</v>
      </c>
      <c r="D216" s="801" t="s">
        <v>291</v>
      </c>
      <c r="E216" s="801" t="s">
        <v>292</v>
      </c>
      <c r="F216" s="802" t="s">
        <v>14</v>
      </c>
      <c r="G216" s="803" t="str">
        <f>IF(F216="(1) RARA VEZ","1", IF(F216="(2) IMPROBABLE","2",IF(F216="(3) POSIBLE","3",IF(F216="(4) PROBABLE","4",IF(F216="(5) CASI SEGURO","5","")))))</f>
        <v>2</v>
      </c>
      <c r="H216" s="804" t="s">
        <v>18</v>
      </c>
      <c r="I216" s="805" t="str">
        <f>IF(H216="(5) MODERADO","5", IF(H216="(10) MAYOR","10",IF(H216="(20) CATASTROFICO","20","")))</f>
        <v>5</v>
      </c>
      <c r="J216" s="805">
        <f>G216*I216</f>
        <v>10</v>
      </c>
      <c r="K216" s="684">
        <f>+J216</f>
        <v>10</v>
      </c>
      <c r="L216" s="806" t="s">
        <v>293</v>
      </c>
      <c r="M216" s="115" t="s">
        <v>6</v>
      </c>
      <c r="N216" s="116" t="s">
        <v>11</v>
      </c>
      <c r="O216" s="117">
        <f>IF(N216="SÍ",15,"0")</f>
        <v>15</v>
      </c>
      <c r="P216" s="807">
        <f>SUM(O216:O222)</f>
        <v>85</v>
      </c>
      <c r="Q216" s="808">
        <f>IF(AND($P216&gt;=0,$P216&lt;=50),0,IF(AND($P216&gt;50,$P216&lt;=75),1,IF(AND($P216&gt;75,$P216&lt;=100),2,"")))</f>
        <v>2</v>
      </c>
      <c r="R216" s="808">
        <f>$G216-$Q216</f>
        <v>0</v>
      </c>
      <c r="S216" s="809">
        <f>IF($R216&lt;=0,1,$R216)</f>
        <v>1</v>
      </c>
      <c r="T216" s="808">
        <f>$I216-$Q216</f>
        <v>3</v>
      </c>
      <c r="U216" s="809" t="str">
        <f>IF($T216=19,10,IF($T216=18,5,IF($T216=9,5,IF($T216=8,5,I216))))</f>
        <v>5</v>
      </c>
      <c r="V216" s="810" t="s">
        <v>9</v>
      </c>
      <c r="W216" s="811" t="str">
        <f>IF(AND($V216="PROBABILIDAD",$S216=1),$XEV$6,IF(AND($V216="PROBABILIDAD",$S216=2),$XEV$5,IF(AND($V216="PROBABILIDAD",$S216=3),$XEV$4,IF(AND($V216="PROBABILIDAD",$S216=4),$XEV$3,IF(AND($V216="PROBABILIDAD",$S216=5),$XEV$2,$F216)))))</f>
        <v>(2) IMPROBABLE</v>
      </c>
      <c r="X216" s="812" t="str">
        <f>IF($V216="PROBABILIDAD",$S216,$G216)</f>
        <v>2</v>
      </c>
      <c r="Y216" s="814" t="s">
        <v>18</v>
      </c>
      <c r="Z216" s="805" t="str">
        <f>IF($V216="IMPACTO",$U216,$I216)</f>
        <v>5</v>
      </c>
      <c r="AA216" s="805">
        <f>$X216*$Z216</f>
        <v>10</v>
      </c>
      <c r="AB216" s="347">
        <f>$AA216</f>
        <v>10</v>
      </c>
      <c r="AC216" s="365" t="s">
        <v>294</v>
      </c>
      <c r="AD216" s="803" t="s">
        <v>277</v>
      </c>
      <c r="AE216" s="801" t="s">
        <v>295</v>
      </c>
      <c r="AF216" s="801" t="s">
        <v>296</v>
      </c>
      <c r="AG216" s="509"/>
      <c r="AH216" s="821"/>
      <c r="AI216" s="512"/>
      <c r="AJ216" s="514"/>
      <c r="AK216" s="95"/>
      <c r="AL216" s="133"/>
    </row>
    <row r="217" spans="1:38" ht="48" customHeight="1">
      <c r="A217" s="784"/>
      <c r="B217" s="629"/>
      <c r="C217" s="486"/>
      <c r="D217" s="485"/>
      <c r="E217" s="486"/>
      <c r="F217" s="799"/>
      <c r="G217" s="356"/>
      <c r="H217" s="800"/>
      <c r="I217" s="431"/>
      <c r="J217" s="431"/>
      <c r="K217" s="556"/>
      <c r="L217" s="790"/>
      <c r="M217" s="110" t="s">
        <v>7</v>
      </c>
      <c r="N217" s="101" t="s">
        <v>11</v>
      </c>
      <c r="O217" s="103">
        <f>IF(N217="SÍ",5,"0")</f>
        <v>5</v>
      </c>
      <c r="P217" s="431"/>
      <c r="Q217" s="449"/>
      <c r="R217" s="449"/>
      <c r="S217" s="450"/>
      <c r="T217" s="449"/>
      <c r="U217" s="450"/>
      <c r="V217" s="794"/>
      <c r="W217" s="205"/>
      <c r="X217" s="813"/>
      <c r="Y217" s="814"/>
      <c r="Z217" s="431"/>
      <c r="AA217" s="431"/>
      <c r="AB217" s="348"/>
      <c r="AC217" s="355"/>
      <c r="AD217" s="356"/>
      <c r="AE217" s="485"/>
      <c r="AF217" s="485"/>
      <c r="AG217" s="509"/>
      <c r="AH217" s="510"/>
      <c r="AI217" s="512"/>
      <c r="AJ217" s="515"/>
      <c r="AK217" s="95"/>
      <c r="AL217" s="133"/>
    </row>
    <row r="218" spans="1:38" ht="33.75" customHeight="1">
      <c r="A218" s="784"/>
      <c r="B218" s="629"/>
      <c r="C218" s="486"/>
      <c r="D218" s="485"/>
      <c r="E218" s="486"/>
      <c r="F218" s="799"/>
      <c r="G218" s="356"/>
      <c r="H218" s="800"/>
      <c r="I218" s="431"/>
      <c r="J218" s="431"/>
      <c r="K218" s="517" t="str">
        <f>IF(AND(J216&gt;=5,J216&lt;=10),"BAJA",IF(AND(J216&gt;=15,J216&lt;=25),"MODERADA",IF(AND(J216&gt;=30,J216&lt;=50),"ALTA",IF(AND(J216&gt;=60,J216&lt;=100),"EXTREMA",""))))</f>
        <v>BAJA</v>
      </c>
      <c r="L218" s="790"/>
      <c r="M218" s="111" t="s">
        <v>3</v>
      </c>
      <c r="N218" s="101" t="s">
        <v>12</v>
      </c>
      <c r="O218" s="103" t="str">
        <f>IF(N218="SÍ",15,"0")</f>
        <v>0</v>
      </c>
      <c r="P218" s="431"/>
      <c r="Q218" s="449"/>
      <c r="R218" s="449"/>
      <c r="S218" s="450"/>
      <c r="T218" s="449"/>
      <c r="U218" s="450"/>
      <c r="V218" s="794"/>
      <c r="W218" s="205"/>
      <c r="X218" s="813"/>
      <c r="Y218" s="814"/>
      <c r="Z218" s="431"/>
      <c r="AA218" s="431"/>
      <c r="AB218" s="141" t="str">
        <f>IF(AND($AA216&gt;=5,$AA216&lt;=10),"BAJA",IF(AND($AA216&gt;=15,$AA216&lt;=25),"MODERADA",IF(AND($AA216&gt;=30,$AA216&lt;=50),"ALTA",IF(AND($AA216&gt;=60,$AA216&lt;=100),"EXTREMA",""))))</f>
        <v>BAJA</v>
      </c>
      <c r="AC218" s="355"/>
      <c r="AD218" s="356"/>
      <c r="AE218" s="485"/>
      <c r="AF218" s="485"/>
      <c r="AG218" s="509"/>
      <c r="AH218" s="510"/>
      <c r="AI218" s="512"/>
      <c r="AJ218" s="515"/>
      <c r="AK218" s="95"/>
      <c r="AL218" s="133"/>
    </row>
    <row r="219" spans="1:38" ht="27.75" customHeight="1">
      <c r="A219" s="784"/>
      <c r="B219" s="629"/>
      <c r="C219" s="486"/>
      <c r="D219" s="485"/>
      <c r="E219" s="486"/>
      <c r="F219" s="799"/>
      <c r="G219" s="356"/>
      <c r="H219" s="800"/>
      <c r="I219" s="431"/>
      <c r="J219" s="431"/>
      <c r="K219" s="517"/>
      <c r="L219" s="790"/>
      <c r="M219" s="111" t="s">
        <v>4</v>
      </c>
      <c r="N219" s="101" t="s">
        <v>11</v>
      </c>
      <c r="O219" s="103">
        <f>IF(N219="SÍ",10,"0")</f>
        <v>10</v>
      </c>
      <c r="P219" s="431"/>
      <c r="Q219" s="449"/>
      <c r="R219" s="449"/>
      <c r="S219" s="450"/>
      <c r="T219" s="449"/>
      <c r="U219" s="450"/>
      <c r="V219" s="794"/>
      <c r="W219" s="205"/>
      <c r="X219" s="813"/>
      <c r="Y219" s="814"/>
      <c r="Z219" s="431"/>
      <c r="AA219" s="431"/>
      <c r="AB219" s="141"/>
      <c r="AC219" s="355"/>
      <c r="AD219" s="356"/>
      <c r="AE219" s="485"/>
      <c r="AF219" s="485"/>
      <c r="AG219" s="509"/>
      <c r="AH219" s="510"/>
      <c r="AI219" s="512"/>
      <c r="AJ219" s="515"/>
      <c r="AK219" s="95"/>
      <c r="AL219" s="133"/>
    </row>
    <row r="220" spans="1:38" ht="41.25" customHeight="1">
      <c r="A220" s="784"/>
      <c r="B220" s="629"/>
      <c r="C220" s="486"/>
      <c r="D220" s="485"/>
      <c r="E220" s="486"/>
      <c r="F220" s="799"/>
      <c r="G220" s="356"/>
      <c r="H220" s="800"/>
      <c r="I220" s="431"/>
      <c r="J220" s="431"/>
      <c r="K220" s="517"/>
      <c r="L220" s="790"/>
      <c r="M220" s="110" t="s">
        <v>30</v>
      </c>
      <c r="N220" s="101" t="s">
        <v>11</v>
      </c>
      <c r="O220" s="103">
        <f>IF(N220="SÍ",15,"0")</f>
        <v>15</v>
      </c>
      <c r="P220" s="431"/>
      <c r="Q220" s="449"/>
      <c r="R220" s="449"/>
      <c r="S220" s="450"/>
      <c r="T220" s="449"/>
      <c r="U220" s="450"/>
      <c r="V220" s="794"/>
      <c r="W220" s="205"/>
      <c r="X220" s="813"/>
      <c r="Y220" s="814"/>
      <c r="Z220" s="431"/>
      <c r="AA220" s="431"/>
      <c r="AB220" s="141"/>
      <c r="AC220" s="355"/>
      <c r="AD220" s="356"/>
      <c r="AE220" s="485"/>
      <c r="AF220" s="485"/>
      <c r="AG220" s="509"/>
      <c r="AH220" s="510"/>
      <c r="AI220" s="512"/>
      <c r="AJ220" s="515"/>
      <c r="AK220" s="95"/>
      <c r="AL220" s="133"/>
    </row>
    <row r="221" spans="1:38" ht="50.25" customHeight="1">
      <c r="A221" s="784"/>
      <c r="B221" s="629"/>
      <c r="C221" s="486"/>
      <c r="D221" s="485"/>
      <c r="E221" s="486"/>
      <c r="F221" s="799"/>
      <c r="G221" s="356"/>
      <c r="H221" s="800"/>
      <c r="I221" s="431"/>
      <c r="J221" s="431"/>
      <c r="K221" s="517"/>
      <c r="L221" s="790"/>
      <c r="M221" s="110" t="s">
        <v>5</v>
      </c>
      <c r="N221" s="101" t="s">
        <v>11</v>
      </c>
      <c r="O221" s="103">
        <f>IF(N221="SÍ",10,"0")</f>
        <v>10</v>
      </c>
      <c r="P221" s="431"/>
      <c r="Q221" s="449"/>
      <c r="R221" s="449"/>
      <c r="S221" s="450"/>
      <c r="T221" s="449"/>
      <c r="U221" s="450"/>
      <c r="V221" s="794"/>
      <c r="W221" s="205"/>
      <c r="X221" s="813"/>
      <c r="Y221" s="814"/>
      <c r="Z221" s="431"/>
      <c r="AA221" s="431"/>
      <c r="AB221" s="141"/>
      <c r="AC221" s="355"/>
      <c r="AD221" s="356"/>
      <c r="AE221" s="485"/>
      <c r="AF221" s="485"/>
      <c r="AG221" s="509"/>
      <c r="AH221" s="510"/>
      <c r="AI221" s="512"/>
      <c r="AJ221" s="515"/>
      <c r="AK221" s="95"/>
      <c r="AL221" s="133"/>
    </row>
    <row r="222" spans="1:38" ht="45" customHeight="1">
      <c r="A222" s="784"/>
      <c r="B222" s="629"/>
      <c r="C222" s="486"/>
      <c r="D222" s="485"/>
      <c r="E222" s="486"/>
      <c r="F222" s="799"/>
      <c r="G222" s="356"/>
      <c r="H222" s="800"/>
      <c r="I222" s="431"/>
      <c r="J222" s="431"/>
      <c r="K222" s="518"/>
      <c r="L222" s="790"/>
      <c r="M222" s="110" t="s">
        <v>29</v>
      </c>
      <c r="N222" s="101" t="s">
        <v>11</v>
      </c>
      <c r="O222" s="103">
        <f>IF(N222="SÍ",30,"0")</f>
        <v>30</v>
      </c>
      <c r="P222" s="431"/>
      <c r="Q222" s="449"/>
      <c r="R222" s="449"/>
      <c r="S222" s="450"/>
      <c r="T222" s="449"/>
      <c r="U222" s="450"/>
      <c r="V222" s="794"/>
      <c r="W222" s="205"/>
      <c r="X222" s="813"/>
      <c r="Y222" s="815"/>
      <c r="Z222" s="431"/>
      <c r="AA222" s="431"/>
      <c r="AB222" s="141"/>
      <c r="AC222" s="355"/>
      <c r="AD222" s="356"/>
      <c r="AE222" s="485"/>
      <c r="AF222" s="485"/>
      <c r="AG222" s="509"/>
      <c r="AH222" s="511"/>
      <c r="AI222" s="513"/>
      <c r="AJ222" s="516"/>
      <c r="AK222" s="95"/>
      <c r="AL222" s="133"/>
    </row>
    <row r="223" spans="1:38" ht="51.75" customHeight="1">
      <c r="A223" s="784"/>
      <c r="B223" s="629"/>
      <c r="C223" s="485" t="s">
        <v>298</v>
      </c>
      <c r="D223" s="485" t="s">
        <v>299</v>
      </c>
      <c r="E223" s="485" t="s">
        <v>300</v>
      </c>
      <c r="F223" s="799" t="s">
        <v>15</v>
      </c>
      <c r="G223" s="356" t="str">
        <f>IF(F223="(1) RARA VEZ","1", IF(F223="(2) IMPROBABLE","2",IF(F223="(3) POSIBLE","3",IF(F223="(4) PROBABLE","4",IF(F223="(5) CASI SEGURO","5","")))))</f>
        <v>3</v>
      </c>
      <c r="H223" s="800" t="s">
        <v>18</v>
      </c>
      <c r="I223" s="431" t="str">
        <f>IF(H223="(5) MODERADO","5", IF(H223="(10) MAYOR","10",IF(H223="(20) CATASTROFICO","20","")))</f>
        <v>5</v>
      </c>
      <c r="J223" s="431">
        <f>G223*I223</f>
        <v>15</v>
      </c>
      <c r="K223" s="166">
        <f>+J223</f>
        <v>15</v>
      </c>
      <c r="L223" s="599" t="s">
        <v>301</v>
      </c>
      <c r="M223" s="110" t="s">
        <v>6</v>
      </c>
      <c r="N223" s="101" t="s">
        <v>11</v>
      </c>
      <c r="O223" s="103">
        <f>IF(N223="SÍ",15,"0")</f>
        <v>15</v>
      </c>
      <c r="P223" s="448">
        <f>SUM(O223:O229)</f>
        <v>20</v>
      </c>
      <c r="Q223" s="449">
        <f>IF(AND($P223&gt;=0,$P223&lt;=50),0,IF(AND($P223&gt;50,$P223&lt;=75),1,IF(AND($P223&gt;75,$P223&lt;=100),2,"")))</f>
        <v>0</v>
      </c>
      <c r="R223" s="449">
        <f>$G223-$Q223</f>
        <v>3</v>
      </c>
      <c r="S223" s="450">
        <f>IF($R223&lt;=0,1,$R223)</f>
        <v>3</v>
      </c>
      <c r="T223" s="449">
        <f>$I223-$Q223</f>
        <v>5</v>
      </c>
      <c r="U223" s="450" t="str">
        <f>IF($T223=19,10,IF($T223=18,5,IF($T223=9,5,IF($T223=8,5,I223))))</f>
        <v>5</v>
      </c>
      <c r="V223" s="794" t="s">
        <v>9</v>
      </c>
      <c r="W223" s="205" t="str">
        <f>IF(AND($V223="PROBABILIDAD",$S223=1),$XEV$6,IF(AND($V223="PROBABILIDAD",$S223=2),$XEV$5,IF(AND($V223="PROBABILIDAD",$S223=3),$XEV$4,IF(AND($V223="PROBABILIDAD",$S223=4),$XEV$3,IF(AND($V223="PROBABILIDAD",$S223=5),$XEV$2,$F223)))))</f>
        <v>(3) POSIBLE</v>
      </c>
      <c r="X223" s="813" t="str">
        <f>IF($V223="PROBABILIDAD",$S223,$G223)</f>
        <v>3</v>
      </c>
      <c r="Y223" s="788" t="s">
        <v>18</v>
      </c>
      <c r="Z223" s="431" t="str">
        <f>IF($V223="IMPACTO",$U223,$I223)</f>
        <v>5</v>
      </c>
      <c r="AA223" s="431">
        <f>$X223*$Z223</f>
        <v>15</v>
      </c>
      <c r="AB223" s="166">
        <f>$AA223</f>
        <v>15</v>
      </c>
      <c r="AC223" s="355" t="s">
        <v>302</v>
      </c>
      <c r="AD223" s="356" t="s">
        <v>277</v>
      </c>
      <c r="AE223" s="485" t="s">
        <v>303</v>
      </c>
      <c r="AF223" s="485" t="s">
        <v>290</v>
      </c>
      <c r="AG223" s="508"/>
      <c r="AH223" s="510"/>
      <c r="AI223" s="512"/>
      <c r="AJ223" s="514"/>
      <c r="AK223" s="95"/>
      <c r="AL223" s="133"/>
    </row>
    <row r="224" spans="1:38" ht="51" customHeight="1">
      <c r="A224" s="784"/>
      <c r="B224" s="629"/>
      <c r="C224" s="486"/>
      <c r="D224" s="485"/>
      <c r="E224" s="486"/>
      <c r="F224" s="799"/>
      <c r="G224" s="356"/>
      <c r="H224" s="800"/>
      <c r="I224" s="431"/>
      <c r="J224" s="431"/>
      <c r="K224" s="167"/>
      <c r="L224" s="790"/>
      <c r="M224" s="110" t="s">
        <v>7</v>
      </c>
      <c r="N224" s="101" t="s">
        <v>11</v>
      </c>
      <c r="O224" s="103">
        <f>IF(N224="SÍ",5,"0")</f>
        <v>5</v>
      </c>
      <c r="P224" s="431"/>
      <c r="Q224" s="449"/>
      <c r="R224" s="449"/>
      <c r="S224" s="450"/>
      <c r="T224" s="449"/>
      <c r="U224" s="450"/>
      <c r="V224" s="794"/>
      <c r="W224" s="205"/>
      <c r="X224" s="813"/>
      <c r="Y224" s="814"/>
      <c r="Z224" s="431"/>
      <c r="AA224" s="431"/>
      <c r="AB224" s="167"/>
      <c r="AC224" s="355"/>
      <c r="AD224" s="356"/>
      <c r="AE224" s="485"/>
      <c r="AF224" s="485"/>
      <c r="AG224" s="509"/>
      <c r="AH224" s="510"/>
      <c r="AI224" s="512"/>
      <c r="AJ224" s="515"/>
      <c r="AK224" s="95"/>
      <c r="AL224" s="133"/>
    </row>
    <row r="225" spans="1:38" ht="27" customHeight="1">
      <c r="A225" s="784"/>
      <c r="B225" s="629"/>
      <c r="C225" s="486"/>
      <c r="D225" s="485"/>
      <c r="E225" s="486"/>
      <c r="F225" s="799"/>
      <c r="G225" s="356"/>
      <c r="H225" s="800"/>
      <c r="I225" s="431"/>
      <c r="J225" s="431"/>
      <c r="K225" s="168" t="str">
        <f>IF(AND(J223&gt;=5,J223&lt;=10),"BAJA",IF(AND(J223&gt;=15,J223&lt;=25),"MODERADA",IF(AND(J223&gt;=30,J223&lt;=50),"ALTA",IF(AND(J223&gt;=60,J223&lt;=100),"EXTREMA",""))))</f>
        <v>MODERADA</v>
      </c>
      <c r="L225" s="790"/>
      <c r="M225" s="111" t="s">
        <v>3</v>
      </c>
      <c r="N225" s="101" t="s">
        <v>12</v>
      </c>
      <c r="O225" s="103" t="str">
        <f>IF(N225="SÍ",15,"0")</f>
        <v>0</v>
      </c>
      <c r="P225" s="431"/>
      <c r="Q225" s="449"/>
      <c r="R225" s="449"/>
      <c r="S225" s="450"/>
      <c r="T225" s="449"/>
      <c r="U225" s="450"/>
      <c r="V225" s="794"/>
      <c r="W225" s="205"/>
      <c r="X225" s="813"/>
      <c r="Y225" s="814"/>
      <c r="Z225" s="431"/>
      <c r="AA225" s="431"/>
      <c r="AB225" s="168" t="str">
        <f>IF(AND($AA223&gt;=5,$AA223&lt;=10),"BAJA",IF(AND($AA223&gt;=15,$AA223&lt;=25),"MODERADA",IF(AND($AA223&gt;=30,$AA223&lt;=50),"ALTA",IF(AND($AA223&gt;=60,$AA223&lt;=100),"EXTREMA",""))))</f>
        <v>MODERADA</v>
      </c>
      <c r="AC225" s="355"/>
      <c r="AD225" s="356"/>
      <c r="AE225" s="485"/>
      <c r="AF225" s="485"/>
      <c r="AG225" s="509"/>
      <c r="AH225" s="510"/>
      <c r="AI225" s="512"/>
      <c r="AJ225" s="515"/>
      <c r="AK225" s="95"/>
      <c r="AL225" s="133"/>
    </row>
    <row r="226" spans="1:38" ht="29.25" customHeight="1">
      <c r="A226" s="784"/>
      <c r="B226" s="629"/>
      <c r="C226" s="486"/>
      <c r="D226" s="485"/>
      <c r="E226" s="486"/>
      <c r="F226" s="799"/>
      <c r="G226" s="356"/>
      <c r="H226" s="800"/>
      <c r="I226" s="431"/>
      <c r="J226" s="431"/>
      <c r="K226" s="168"/>
      <c r="L226" s="790"/>
      <c r="M226" s="111" t="s">
        <v>4</v>
      </c>
      <c r="N226" s="101" t="s">
        <v>12</v>
      </c>
      <c r="O226" s="103" t="str">
        <f>IF(N226="SÍ",10,"0")</f>
        <v>0</v>
      </c>
      <c r="P226" s="431"/>
      <c r="Q226" s="449"/>
      <c r="R226" s="449"/>
      <c r="S226" s="450"/>
      <c r="T226" s="449"/>
      <c r="U226" s="450"/>
      <c r="V226" s="794"/>
      <c r="W226" s="205"/>
      <c r="X226" s="813"/>
      <c r="Y226" s="814"/>
      <c r="Z226" s="431"/>
      <c r="AA226" s="431"/>
      <c r="AB226" s="168"/>
      <c r="AC226" s="355"/>
      <c r="AD226" s="356"/>
      <c r="AE226" s="485"/>
      <c r="AF226" s="485"/>
      <c r="AG226" s="509"/>
      <c r="AH226" s="510"/>
      <c r="AI226" s="512"/>
      <c r="AJ226" s="515"/>
      <c r="AK226" s="95"/>
      <c r="AL226" s="133"/>
    </row>
    <row r="227" spans="1:38" ht="42.75" customHeight="1">
      <c r="A227" s="784"/>
      <c r="B227" s="629"/>
      <c r="C227" s="486"/>
      <c r="D227" s="485"/>
      <c r="E227" s="486"/>
      <c r="F227" s="799"/>
      <c r="G227" s="356"/>
      <c r="H227" s="800"/>
      <c r="I227" s="431"/>
      <c r="J227" s="431"/>
      <c r="K227" s="168"/>
      <c r="L227" s="790"/>
      <c r="M227" s="110" t="s">
        <v>30</v>
      </c>
      <c r="N227" s="101" t="s">
        <v>12</v>
      </c>
      <c r="O227" s="103" t="str">
        <f>IF(N227="SÍ",15,"0")</f>
        <v>0</v>
      </c>
      <c r="P227" s="431"/>
      <c r="Q227" s="449"/>
      <c r="R227" s="449"/>
      <c r="S227" s="450"/>
      <c r="T227" s="449"/>
      <c r="U227" s="450"/>
      <c r="V227" s="794"/>
      <c r="W227" s="205"/>
      <c r="X227" s="813"/>
      <c r="Y227" s="814"/>
      <c r="Z227" s="431"/>
      <c r="AA227" s="431"/>
      <c r="AB227" s="168"/>
      <c r="AC227" s="355"/>
      <c r="AD227" s="356"/>
      <c r="AE227" s="485"/>
      <c r="AF227" s="485"/>
      <c r="AG227" s="509"/>
      <c r="AH227" s="510"/>
      <c r="AI227" s="512"/>
      <c r="AJ227" s="515"/>
      <c r="AK227" s="95"/>
      <c r="AL227" s="133"/>
    </row>
    <row r="228" spans="1:38" ht="35.25" customHeight="1">
      <c r="A228" s="784"/>
      <c r="B228" s="629"/>
      <c r="C228" s="486"/>
      <c r="D228" s="485"/>
      <c r="E228" s="486"/>
      <c r="F228" s="799"/>
      <c r="G228" s="356"/>
      <c r="H228" s="800"/>
      <c r="I228" s="431"/>
      <c r="J228" s="431"/>
      <c r="K228" s="168"/>
      <c r="L228" s="790"/>
      <c r="M228" s="110" t="s">
        <v>5</v>
      </c>
      <c r="N228" s="101" t="s">
        <v>12</v>
      </c>
      <c r="O228" s="103" t="str">
        <f>IF(N228="SÍ",10,"0")</f>
        <v>0</v>
      </c>
      <c r="P228" s="431"/>
      <c r="Q228" s="449"/>
      <c r="R228" s="449"/>
      <c r="S228" s="450"/>
      <c r="T228" s="449"/>
      <c r="U228" s="450"/>
      <c r="V228" s="794"/>
      <c r="W228" s="205"/>
      <c r="X228" s="813"/>
      <c r="Y228" s="814"/>
      <c r="Z228" s="431"/>
      <c r="AA228" s="431"/>
      <c r="AB228" s="168"/>
      <c r="AC228" s="355"/>
      <c r="AD228" s="356"/>
      <c r="AE228" s="485"/>
      <c r="AF228" s="485"/>
      <c r="AG228" s="509"/>
      <c r="AH228" s="510"/>
      <c r="AI228" s="512"/>
      <c r="AJ228" s="515"/>
      <c r="AK228" s="95"/>
      <c r="AL228" s="133"/>
    </row>
    <row r="229" spans="1:38" ht="39.75" customHeight="1" thickBot="1">
      <c r="A229" s="785"/>
      <c r="B229" s="786"/>
      <c r="C229" s="816"/>
      <c r="D229" s="835"/>
      <c r="E229" s="816"/>
      <c r="F229" s="817"/>
      <c r="G229" s="818"/>
      <c r="H229" s="819"/>
      <c r="I229" s="820"/>
      <c r="J229" s="820"/>
      <c r="K229" s="169"/>
      <c r="L229" s="836"/>
      <c r="M229" s="118" t="s">
        <v>29</v>
      </c>
      <c r="N229" s="119" t="s">
        <v>12</v>
      </c>
      <c r="O229" s="120" t="str">
        <f>IF(N229="SÍ",30,"0")</f>
        <v>0</v>
      </c>
      <c r="P229" s="820"/>
      <c r="Q229" s="837"/>
      <c r="R229" s="837"/>
      <c r="S229" s="855"/>
      <c r="T229" s="837"/>
      <c r="U229" s="855"/>
      <c r="V229" s="856"/>
      <c r="W229" s="857"/>
      <c r="X229" s="832"/>
      <c r="Y229" s="833"/>
      <c r="Z229" s="820"/>
      <c r="AA229" s="820"/>
      <c r="AB229" s="169"/>
      <c r="AC229" s="834"/>
      <c r="AD229" s="818"/>
      <c r="AE229" s="835"/>
      <c r="AF229" s="835"/>
      <c r="AG229" s="844"/>
      <c r="AH229" s="845"/>
      <c r="AI229" s="846"/>
      <c r="AJ229" s="847"/>
      <c r="AK229" s="96"/>
      <c r="AL229" s="134"/>
    </row>
    <row r="230" spans="1:38" ht="18.75">
      <c r="A230" s="848" t="s">
        <v>28</v>
      </c>
      <c r="B230" s="848"/>
      <c r="C230" s="849"/>
      <c r="D230" s="849"/>
      <c r="E230" s="849"/>
      <c r="F230" s="849"/>
      <c r="G230" s="849"/>
      <c r="H230" s="849"/>
      <c r="I230" s="849"/>
      <c r="J230" s="849"/>
      <c r="K230" s="849"/>
      <c r="L230" s="849"/>
      <c r="M230" s="849"/>
      <c r="N230" s="849"/>
      <c r="O230" s="849"/>
      <c r="P230" s="849"/>
      <c r="Q230" s="849"/>
      <c r="R230" s="849"/>
      <c r="S230" s="849"/>
      <c r="T230" s="849"/>
      <c r="U230" s="849"/>
      <c r="V230" s="849"/>
      <c r="W230" s="849"/>
      <c r="X230" s="849"/>
      <c r="Y230" s="849"/>
      <c r="Z230" s="849"/>
      <c r="AA230" s="849"/>
      <c r="AB230" s="849"/>
      <c r="AC230" s="849"/>
      <c r="AD230" s="849"/>
      <c r="AE230" s="849"/>
      <c r="AF230" s="849"/>
      <c r="AG230" s="849"/>
      <c r="AH230" s="849"/>
      <c r="AI230" s="849"/>
      <c r="AJ230" s="849"/>
    </row>
    <row r="231" spans="1:38" ht="15.75">
      <c r="A231" s="850" t="s">
        <v>46</v>
      </c>
      <c r="B231" s="850"/>
      <c r="C231" s="851"/>
      <c r="D231" s="852" t="s">
        <v>51</v>
      </c>
      <c r="E231" s="853"/>
      <c r="F231" s="853"/>
      <c r="G231" s="853"/>
      <c r="H231" s="853"/>
      <c r="I231" s="853"/>
      <c r="J231" s="853"/>
      <c r="K231" s="853"/>
      <c r="L231" s="853"/>
      <c r="M231" s="853"/>
      <c r="N231" s="853"/>
      <c r="O231" s="853"/>
      <c r="P231" s="853"/>
      <c r="Q231" s="853"/>
      <c r="R231" s="853"/>
      <c r="S231" s="853"/>
      <c r="T231" s="853"/>
      <c r="U231" s="853"/>
      <c r="V231" s="853"/>
      <c r="W231" s="853"/>
      <c r="X231" s="853"/>
      <c r="Y231" s="853"/>
      <c r="Z231" s="853"/>
      <c r="AA231" s="853"/>
      <c r="AB231" s="853"/>
      <c r="AC231" s="853"/>
      <c r="AD231" s="853"/>
      <c r="AE231" s="854" t="s">
        <v>47</v>
      </c>
      <c r="AF231" s="854"/>
      <c r="AG231" s="854"/>
      <c r="AH231" s="854" t="s">
        <v>26</v>
      </c>
      <c r="AI231" s="854"/>
      <c r="AJ231" s="854"/>
    </row>
    <row r="232" spans="1:38" ht="23.25" customHeight="1">
      <c r="A232" s="823">
        <v>43131</v>
      </c>
      <c r="B232" s="824"/>
      <c r="C232" s="825"/>
      <c r="D232" s="207" t="s">
        <v>309</v>
      </c>
      <c r="E232" s="822"/>
      <c r="F232" s="822"/>
      <c r="G232" s="822"/>
      <c r="H232" s="822"/>
      <c r="I232" s="822"/>
      <c r="J232" s="822"/>
      <c r="K232" s="822"/>
      <c r="L232" s="822"/>
      <c r="M232" s="822"/>
      <c r="N232" s="822"/>
      <c r="O232" s="822"/>
      <c r="P232" s="822"/>
      <c r="Q232" s="822"/>
      <c r="R232" s="822"/>
      <c r="S232" s="822"/>
      <c r="T232" s="822"/>
      <c r="U232" s="822"/>
      <c r="V232" s="822"/>
      <c r="W232" s="822"/>
      <c r="X232" s="822"/>
      <c r="Y232" s="822"/>
      <c r="Z232" s="822"/>
      <c r="AA232" s="822"/>
      <c r="AB232" s="822"/>
      <c r="AC232" s="822"/>
      <c r="AD232" s="822"/>
      <c r="AE232" s="823">
        <v>43131</v>
      </c>
      <c r="AF232" s="824"/>
      <c r="AG232" s="825"/>
      <c r="AH232" s="216"/>
      <c r="AI232" s="216"/>
      <c r="AJ232" s="216"/>
    </row>
    <row r="233" spans="1:38" ht="23.25" customHeight="1">
      <c r="A233" s="823">
        <v>43214</v>
      </c>
      <c r="B233" s="824"/>
      <c r="C233" s="825"/>
      <c r="D233" s="207" t="s">
        <v>310</v>
      </c>
      <c r="E233" s="822"/>
      <c r="F233" s="822"/>
      <c r="G233" s="822"/>
      <c r="H233" s="822"/>
      <c r="I233" s="822"/>
      <c r="J233" s="822"/>
      <c r="K233" s="822"/>
      <c r="L233" s="822"/>
      <c r="M233" s="822"/>
      <c r="N233" s="822"/>
      <c r="O233" s="822"/>
      <c r="P233" s="822"/>
      <c r="Q233" s="822"/>
      <c r="R233" s="822"/>
      <c r="S233" s="822"/>
      <c r="T233" s="822"/>
      <c r="U233" s="822"/>
      <c r="V233" s="822"/>
      <c r="W233" s="822"/>
      <c r="X233" s="822"/>
      <c r="Y233" s="822"/>
      <c r="Z233" s="822"/>
      <c r="AA233" s="822"/>
      <c r="AB233" s="822"/>
      <c r="AC233" s="822"/>
      <c r="AD233" s="822"/>
      <c r="AE233" s="842">
        <v>43214</v>
      </c>
      <c r="AF233" s="843"/>
      <c r="AG233" s="843"/>
      <c r="AH233" s="216"/>
      <c r="AI233" s="216"/>
      <c r="AJ233" s="216"/>
    </row>
    <row r="234" spans="1:38" ht="27" customHeight="1">
      <c r="A234" s="824"/>
      <c r="B234" s="824"/>
      <c r="C234" s="825"/>
      <c r="D234" s="207"/>
      <c r="E234" s="822"/>
      <c r="F234" s="822"/>
      <c r="G234" s="822"/>
      <c r="H234" s="822"/>
      <c r="I234" s="822"/>
      <c r="J234" s="822"/>
      <c r="K234" s="822"/>
      <c r="L234" s="822"/>
      <c r="M234" s="822"/>
      <c r="N234" s="822"/>
      <c r="O234" s="822"/>
      <c r="P234" s="822"/>
      <c r="Q234" s="822"/>
      <c r="R234" s="822"/>
      <c r="S234" s="822"/>
      <c r="T234" s="822"/>
      <c r="U234" s="822"/>
      <c r="V234" s="822"/>
      <c r="W234" s="822"/>
      <c r="X234" s="822"/>
      <c r="Y234" s="822"/>
      <c r="Z234" s="822"/>
      <c r="AA234" s="822"/>
      <c r="AB234" s="822"/>
      <c r="AC234" s="822"/>
      <c r="AD234" s="822"/>
      <c r="AE234" s="216"/>
      <c r="AF234" s="216"/>
      <c r="AG234" s="216"/>
      <c r="AH234" s="216"/>
      <c r="AI234" s="216"/>
      <c r="AJ234" s="216"/>
    </row>
    <row r="235" spans="1:38">
      <c r="A235" s="826" t="s">
        <v>305</v>
      </c>
      <c r="B235" s="827"/>
      <c r="C235" s="827"/>
      <c r="D235" s="827"/>
      <c r="E235" s="827"/>
      <c r="F235" s="827"/>
      <c r="G235" s="827"/>
      <c r="H235" s="827"/>
      <c r="I235" s="827"/>
      <c r="J235" s="827"/>
      <c r="K235" s="827"/>
      <c r="L235" s="827"/>
      <c r="M235" s="827"/>
      <c r="N235" s="827"/>
      <c r="O235" s="827"/>
      <c r="P235" s="827"/>
      <c r="Q235" s="827"/>
      <c r="R235" s="827"/>
      <c r="S235" s="827"/>
      <c r="T235" s="827"/>
      <c r="U235" s="827"/>
      <c r="V235" s="827"/>
      <c r="W235" s="827"/>
      <c r="X235" s="827"/>
      <c r="Y235" s="827"/>
      <c r="Z235" s="827"/>
      <c r="AA235" s="827"/>
      <c r="AB235" s="827"/>
      <c r="AC235" s="827"/>
      <c r="AD235" s="827"/>
      <c r="AE235" s="827"/>
      <c r="AF235" s="827"/>
      <c r="AG235" s="827"/>
      <c r="AH235" s="827"/>
      <c r="AI235" s="827"/>
      <c r="AJ235" s="828"/>
    </row>
    <row r="236" spans="1:38" ht="27.75" customHeight="1">
      <c r="A236" s="829" t="s">
        <v>311</v>
      </c>
      <c r="B236" s="829"/>
      <c r="C236" s="829"/>
      <c r="D236" s="829"/>
      <c r="E236" s="829"/>
      <c r="F236" s="829"/>
      <c r="G236" s="829"/>
      <c r="H236" s="829"/>
      <c r="I236" s="124"/>
      <c r="J236" s="125"/>
      <c r="K236" s="830" t="s">
        <v>312</v>
      </c>
      <c r="L236" s="830"/>
      <c r="M236" s="830"/>
      <c r="N236" s="830"/>
      <c r="O236" s="830"/>
      <c r="P236" s="830"/>
      <c r="Q236" s="830"/>
      <c r="R236" s="830"/>
      <c r="S236" s="830"/>
      <c r="T236" s="830"/>
      <c r="U236" s="830"/>
      <c r="V236" s="830"/>
      <c r="W236" s="830"/>
      <c r="X236" s="830"/>
      <c r="Y236" s="830"/>
      <c r="Z236" s="126"/>
      <c r="AA236" s="126"/>
      <c r="AB236" s="829" t="s">
        <v>306</v>
      </c>
      <c r="AC236" s="829"/>
      <c r="AD236" s="831"/>
      <c r="AE236" s="831"/>
      <c r="AF236" s="831"/>
      <c r="AG236" s="831"/>
      <c r="AH236" s="831"/>
      <c r="AI236" s="831"/>
      <c r="AJ236" s="831"/>
    </row>
    <row r="237" spans="1:38" ht="24.75" customHeight="1">
      <c r="A237" s="127" t="s">
        <v>307</v>
      </c>
      <c r="B237" s="841" t="s">
        <v>316</v>
      </c>
      <c r="C237" s="841"/>
      <c r="D237" s="841"/>
      <c r="E237" s="841"/>
      <c r="F237" s="841"/>
      <c r="G237" s="841"/>
      <c r="H237" s="841"/>
      <c r="I237" s="128"/>
      <c r="J237" s="129"/>
      <c r="K237" s="127" t="s">
        <v>307</v>
      </c>
      <c r="L237" s="838" t="s">
        <v>316</v>
      </c>
      <c r="M237" s="839"/>
      <c r="N237" s="839"/>
      <c r="O237" s="839"/>
      <c r="P237" s="839"/>
      <c r="Q237" s="839"/>
      <c r="R237" s="839"/>
      <c r="S237" s="839"/>
      <c r="T237" s="839"/>
      <c r="U237" s="839"/>
      <c r="V237" s="839"/>
      <c r="W237" s="839"/>
      <c r="X237" s="839"/>
      <c r="Y237" s="840"/>
      <c r="Z237" s="130"/>
      <c r="AA237" s="130"/>
      <c r="AB237" s="127" t="s">
        <v>307</v>
      </c>
      <c r="AC237" s="841" t="s">
        <v>313</v>
      </c>
      <c r="AD237" s="841"/>
      <c r="AE237" s="841"/>
      <c r="AF237" s="841"/>
      <c r="AG237" s="841"/>
      <c r="AH237" s="841"/>
      <c r="AI237" s="841"/>
      <c r="AJ237" s="841"/>
    </row>
    <row r="238" spans="1:38" ht="33.75" customHeight="1">
      <c r="A238" s="127" t="s">
        <v>308</v>
      </c>
      <c r="B238" s="841" t="s">
        <v>315</v>
      </c>
      <c r="C238" s="841"/>
      <c r="D238" s="841"/>
      <c r="E238" s="841"/>
      <c r="F238" s="841"/>
      <c r="G238" s="841"/>
      <c r="H238" s="841"/>
      <c r="I238" s="128"/>
      <c r="J238" s="129"/>
      <c r="K238" s="127" t="s">
        <v>308</v>
      </c>
      <c r="L238" s="838" t="s">
        <v>315</v>
      </c>
      <c r="M238" s="839"/>
      <c r="N238" s="839"/>
      <c r="O238" s="839"/>
      <c r="P238" s="839"/>
      <c r="Q238" s="839"/>
      <c r="R238" s="839"/>
      <c r="S238" s="839"/>
      <c r="T238" s="839"/>
      <c r="U238" s="839"/>
      <c r="V238" s="839"/>
      <c r="W238" s="839"/>
      <c r="X238" s="839"/>
      <c r="Y238" s="840"/>
      <c r="Z238" s="130"/>
      <c r="AA238" s="130"/>
      <c r="AB238" s="127" t="s">
        <v>308</v>
      </c>
      <c r="AC238" s="841" t="s">
        <v>314</v>
      </c>
      <c r="AD238" s="841"/>
      <c r="AE238" s="841"/>
      <c r="AF238" s="841"/>
      <c r="AG238" s="841"/>
      <c r="AH238" s="841"/>
      <c r="AI238" s="841"/>
      <c r="AJ238" s="841"/>
    </row>
  </sheetData>
  <sheetProtection selectLockedCells="1"/>
  <mergeCells count="994">
    <mergeCell ref="A230:AJ230"/>
    <mergeCell ref="A231:C231"/>
    <mergeCell ref="D231:AD231"/>
    <mergeCell ref="AE231:AG231"/>
    <mergeCell ref="AH231:AJ231"/>
    <mergeCell ref="R223:R229"/>
    <mergeCell ref="S223:S229"/>
    <mergeCell ref="T223:T229"/>
    <mergeCell ref="U223:U229"/>
    <mergeCell ref="V223:V229"/>
    <mergeCell ref="W223:W229"/>
    <mergeCell ref="C223:C229"/>
    <mergeCell ref="D223:D229"/>
    <mergeCell ref="L237:Y237"/>
    <mergeCell ref="B237:H237"/>
    <mergeCell ref="AC237:AJ237"/>
    <mergeCell ref="B238:H238"/>
    <mergeCell ref="L238:Y238"/>
    <mergeCell ref="AC238:AJ238"/>
    <mergeCell ref="AH232:AJ232"/>
    <mergeCell ref="A233:C233"/>
    <mergeCell ref="D233:AD233"/>
    <mergeCell ref="AE233:AG233"/>
    <mergeCell ref="AH233:AJ233"/>
    <mergeCell ref="A234:C234"/>
    <mergeCell ref="D234:AD234"/>
    <mergeCell ref="AE234:AG234"/>
    <mergeCell ref="AH234:AJ234"/>
    <mergeCell ref="D232:AD232"/>
    <mergeCell ref="AE232:AG232"/>
    <mergeCell ref="A235:AJ235"/>
    <mergeCell ref="A236:H236"/>
    <mergeCell ref="K236:Y236"/>
    <mergeCell ref="AB236:AJ236"/>
    <mergeCell ref="A232:C232"/>
    <mergeCell ref="X223:X229"/>
    <mergeCell ref="Y223:Y229"/>
    <mergeCell ref="Z223:Z229"/>
    <mergeCell ref="AA223:AA229"/>
    <mergeCell ref="AB223:AB224"/>
    <mergeCell ref="AC223:AC229"/>
    <mergeCell ref="AD223:AD229"/>
    <mergeCell ref="AE223:AE229"/>
    <mergeCell ref="AF223:AF229"/>
    <mergeCell ref="AB225:AB229"/>
    <mergeCell ref="L223:L229"/>
    <mergeCell ref="P223:P229"/>
    <mergeCell ref="Q223:Q229"/>
    <mergeCell ref="AG223:AG229"/>
    <mergeCell ref="AH223:AH229"/>
    <mergeCell ref="AI223:AI229"/>
    <mergeCell ref="AJ223:AJ229"/>
    <mergeCell ref="AI202:AI208"/>
    <mergeCell ref="AJ202:AJ208"/>
    <mergeCell ref="AG209:AG215"/>
    <mergeCell ref="AH209:AH215"/>
    <mergeCell ref="AI209:AI215"/>
    <mergeCell ref="AJ209:AJ215"/>
    <mergeCell ref="AG216:AG222"/>
    <mergeCell ref="AH216:AH222"/>
    <mergeCell ref="AI216:AI222"/>
    <mergeCell ref="AJ216:AJ222"/>
    <mergeCell ref="AB216:AB217"/>
    <mergeCell ref="AC216:AC222"/>
    <mergeCell ref="AD216:AD222"/>
    <mergeCell ref="AE216:AE222"/>
    <mergeCell ref="AF216:AF222"/>
    <mergeCell ref="K218:K222"/>
    <mergeCell ref="AB218:AB222"/>
    <mergeCell ref="AG202:AG208"/>
    <mergeCell ref="AH202:AH208"/>
    <mergeCell ref="E223:E229"/>
    <mergeCell ref="F223:F229"/>
    <mergeCell ref="G223:G229"/>
    <mergeCell ref="H223:H229"/>
    <mergeCell ref="I223:I229"/>
    <mergeCell ref="J223:J229"/>
    <mergeCell ref="K223:K224"/>
    <mergeCell ref="K225:K229"/>
    <mergeCell ref="Z216:Z222"/>
    <mergeCell ref="W216:W222"/>
    <mergeCell ref="X216:X222"/>
    <mergeCell ref="Y216:Y222"/>
    <mergeCell ref="V209:V215"/>
    <mergeCell ref="W209:W215"/>
    <mergeCell ref="X209:X215"/>
    <mergeCell ref="Y209:Y215"/>
    <mergeCell ref="Z209:Z215"/>
    <mergeCell ref="AA209:AA215"/>
    <mergeCell ref="AA216:AA222"/>
    <mergeCell ref="G209:G215"/>
    <mergeCell ref="H209:H215"/>
    <mergeCell ref="I209:I215"/>
    <mergeCell ref="AE209:AE215"/>
    <mergeCell ref="AF209:AF215"/>
    <mergeCell ref="K211:K215"/>
    <mergeCell ref="AB211:AB215"/>
    <mergeCell ref="C216:C222"/>
    <mergeCell ref="D216:D222"/>
    <mergeCell ref="E216:E222"/>
    <mergeCell ref="F216:F222"/>
    <mergeCell ref="G216:G222"/>
    <mergeCell ref="H216:H222"/>
    <mergeCell ref="I216:I222"/>
    <mergeCell ref="J216:J222"/>
    <mergeCell ref="K216:K217"/>
    <mergeCell ref="L216:L222"/>
    <mergeCell ref="P216:P222"/>
    <mergeCell ref="Q216:Q222"/>
    <mergeCell ref="R216:R222"/>
    <mergeCell ref="S216:S222"/>
    <mergeCell ref="T216:T222"/>
    <mergeCell ref="U216:U222"/>
    <mergeCell ref="V216:V222"/>
    <mergeCell ref="AD209:AD215"/>
    <mergeCell ref="J209:J215"/>
    <mergeCell ref="K209:K210"/>
    <mergeCell ref="L209:L215"/>
    <mergeCell ref="P209:P215"/>
    <mergeCell ref="Q209:Q215"/>
    <mergeCell ref="R209:R215"/>
    <mergeCell ref="S209:S215"/>
    <mergeCell ref="T209:T215"/>
    <mergeCell ref="U209:U215"/>
    <mergeCell ref="AB209:AB210"/>
    <mergeCell ref="AC209:AC215"/>
    <mergeCell ref="AB202:AB203"/>
    <mergeCell ref="AC202:AC208"/>
    <mergeCell ref="AD202:AD208"/>
    <mergeCell ref="AE202:AE208"/>
    <mergeCell ref="AF202:AF208"/>
    <mergeCell ref="AB204:AB208"/>
    <mergeCell ref="L202:L208"/>
    <mergeCell ref="P202:P208"/>
    <mergeCell ref="Q202:Q208"/>
    <mergeCell ref="R202:R208"/>
    <mergeCell ref="S202:S208"/>
    <mergeCell ref="T202:T208"/>
    <mergeCell ref="U202:U208"/>
    <mergeCell ref="V202:V208"/>
    <mergeCell ref="W202:W208"/>
    <mergeCell ref="C188:C194"/>
    <mergeCell ref="D188:D194"/>
    <mergeCell ref="E188:E194"/>
    <mergeCell ref="A167:A229"/>
    <mergeCell ref="B202:B229"/>
    <mergeCell ref="X202:X208"/>
    <mergeCell ref="Y202:Y208"/>
    <mergeCell ref="Z202:Z208"/>
    <mergeCell ref="AA202:AA208"/>
    <mergeCell ref="C202:C208"/>
    <mergeCell ref="D202:D208"/>
    <mergeCell ref="E202:E208"/>
    <mergeCell ref="F202:F208"/>
    <mergeCell ref="G202:G208"/>
    <mergeCell ref="H202:H208"/>
    <mergeCell ref="I202:I208"/>
    <mergeCell ref="J202:J208"/>
    <mergeCell ref="K202:K203"/>
    <mergeCell ref="K204:K208"/>
    <mergeCell ref="B188:B201"/>
    <mergeCell ref="C209:C215"/>
    <mergeCell ref="D209:D215"/>
    <mergeCell ref="E209:E215"/>
    <mergeCell ref="F209:F215"/>
    <mergeCell ref="AJ195:AJ201"/>
    <mergeCell ref="AB195:AB196"/>
    <mergeCell ref="AB197:AB201"/>
    <mergeCell ref="AC188:AC194"/>
    <mergeCell ref="AD188:AD194"/>
    <mergeCell ref="AE188:AE194"/>
    <mergeCell ref="AF188:AF194"/>
    <mergeCell ref="AG188:AG194"/>
    <mergeCell ref="AH188:AH194"/>
    <mergeCell ref="AI188:AI194"/>
    <mergeCell ref="W195:W201"/>
    <mergeCell ref="Y195:Y201"/>
    <mergeCell ref="AC195:AC201"/>
    <mergeCell ref="AD195:AD201"/>
    <mergeCell ref="AE195:AE201"/>
    <mergeCell ref="AF195:AF201"/>
    <mergeCell ref="AG195:AG201"/>
    <mergeCell ref="AH195:AH201"/>
    <mergeCell ref="AI195:AI201"/>
    <mergeCell ref="C195:C201"/>
    <mergeCell ref="D195:D201"/>
    <mergeCell ref="E195:E201"/>
    <mergeCell ref="F195:F201"/>
    <mergeCell ref="H195:H201"/>
    <mergeCell ref="K195:K196"/>
    <mergeCell ref="K197:K201"/>
    <mergeCell ref="L195:L201"/>
    <mergeCell ref="V195:V201"/>
    <mergeCell ref="F13:F19"/>
    <mergeCell ref="G13:G19"/>
    <mergeCell ref="S13:S19"/>
    <mergeCell ref="T13:T19"/>
    <mergeCell ref="U13:U19"/>
    <mergeCell ref="V13:V19"/>
    <mergeCell ref="H13:H19"/>
    <mergeCell ref="I13:I19"/>
    <mergeCell ref="AJ188:AJ194"/>
    <mergeCell ref="F188:F194"/>
    <mergeCell ref="H188:H194"/>
    <mergeCell ref="K188:K189"/>
    <mergeCell ref="K190:K194"/>
    <mergeCell ref="L188:L194"/>
    <mergeCell ref="V188:V194"/>
    <mergeCell ref="W188:W194"/>
    <mergeCell ref="Y188:Y194"/>
    <mergeCell ref="AB188:AB189"/>
    <mergeCell ref="AB190:AB194"/>
    <mergeCell ref="A13:A26"/>
    <mergeCell ref="AH20:AH26"/>
    <mergeCell ref="AI20:AI26"/>
    <mergeCell ref="AJ20:AJ26"/>
    <mergeCell ref="X20:X26"/>
    <mergeCell ref="Y20:Y26"/>
    <mergeCell ref="Z20:Z26"/>
    <mergeCell ref="AA20:AA26"/>
    <mergeCell ref="AB20:AB21"/>
    <mergeCell ref="AD20:AD26"/>
    <mergeCell ref="E20:E26"/>
    <mergeCell ref="D20:D26"/>
    <mergeCell ref="C20:C26"/>
    <mergeCell ref="E13:E19"/>
    <mergeCell ref="D13:D19"/>
    <mergeCell ref="C13:C19"/>
    <mergeCell ref="B13:B26"/>
    <mergeCell ref="AB22:AB26"/>
    <mergeCell ref="F20:F26"/>
    <mergeCell ref="G20:G26"/>
    <mergeCell ref="H20:H26"/>
    <mergeCell ref="R20:R26"/>
    <mergeCell ref="S20:S26"/>
    <mergeCell ref="T20:T26"/>
    <mergeCell ref="K20:K21"/>
    <mergeCell ref="L20:L26"/>
    <mergeCell ref="P20:P26"/>
    <mergeCell ref="Q20:Q26"/>
    <mergeCell ref="K22:K26"/>
    <mergeCell ref="AJ13:AJ19"/>
    <mergeCell ref="K15:K19"/>
    <mergeCell ref="AB15:AB19"/>
    <mergeCell ref="AF13:AF19"/>
    <mergeCell ref="AG13:AG19"/>
    <mergeCell ref="AH13:AH19"/>
    <mergeCell ref="AI13:AI19"/>
    <mergeCell ref="AC13:AC19"/>
    <mergeCell ref="AD13:AD19"/>
    <mergeCell ref="AE13:AE19"/>
    <mergeCell ref="W13:W19"/>
    <mergeCell ref="X13:X19"/>
    <mergeCell ref="Y13:Y19"/>
    <mergeCell ref="Z13:Z19"/>
    <mergeCell ref="AA13:AA19"/>
    <mergeCell ref="AB13:AB14"/>
    <mergeCell ref="Q13:Q19"/>
    <mergeCell ref="R13:R19"/>
    <mergeCell ref="XEV8:XEW8"/>
    <mergeCell ref="A9:E9"/>
    <mergeCell ref="F9:AF9"/>
    <mergeCell ref="AG9:AG12"/>
    <mergeCell ref="AH9:AJ11"/>
    <mergeCell ref="XEV9:XEW9"/>
    <mergeCell ref="A10:A12"/>
    <mergeCell ref="C10:C12"/>
    <mergeCell ref="D10:D12"/>
    <mergeCell ref="B10:B12"/>
    <mergeCell ref="AC11:AC12"/>
    <mergeCell ref="E10:E12"/>
    <mergeCell ref="F10:K10"/>
    <mergeCell ref="L10:L12"/>
    <mergeCell ref="A8:B8"/>
    <mergeCell ref="C8:E8"/>
    <mergeCell ref="F8:AJ8"/>
    <mergeCell ref="M10:AF10"/>
    <mergeCell ref="F11:K11"/>
    <mergeCell ref="M11:M12"/>
    <mergeCell ref="N11:N12"/>
    <mergeCell ref="V11:V12"/>
    <mergeCell ref="W11:AB11"/>
    <mergeCell ref="AD11:AF11"/>
    <mergeCell ref="A7:AJ7"/>
    <mergeCell ref="C27:C33"/>
    <mergeCell ref="D27:D33"/>
    <mergeCell ref="E27:E33"/>
    <mergeCell ref="F27:F33"/>
    <mergeCell ref="G27:G33"/>
    <mergeCell ref="H27:H33"/>
    <mergeCell ref="I27:I33"/>
    <mergeCell ref="J27:J33"/>
    <mergeCell ref="K27:K28"/>
    <mergeCell ref="L27:L33"/>
    <mergeCell ref="P27:P33"/>
    <mergeCell ref="Q27:Q33"/>
    <mergeCell ref="R27:R33"/>
    <mergeCell ref="S27:S33"/>
    <mergeCell ref="T27:T33"/>
    <mergeCell ref="U27:U33"/>
    <mergeCell ref="V27:V33"/>
    <mergeCell ref="W27:W33"/>
    <mergeCell ref="X27:X33"/>
    <mergeCell ref="Y27:Y33"/>
    <mergeCell ref="Z27:Z33"/>
    <mergeCell ref="AE27:AE33"/>
    <mergeCell ref="AF27:AF33"/>
    <mergeCell ref="D97:D103"/>
    <mergeCell ref="AJ27:AJ33"/>
    <mergeCell ref="K29:K33"/>
    <mergeCell ref="AB29:AB33"/>
    <mergeCell ref="AA27:AA33"/>
    <mergeCell ref="AB27:AB28"/>
    <mergeCell ref="AC27:AC33"/>
    <mergeCell ref="J13:J19"/>
    <mergeCell ref="K13:K14"/>
    <mergeCell ref="L13:L19"/>
    <mergeCell ref="P13:P19"/>
    <mergeCell ref="AH27:AH33"/>
    <mergeCell ref="AI27:AI33"/>
    <mergeCell ref="AG27:AG33"/>
    <mergeCell ref="AD27:AD33"/>
    <mergeCell ref="AE20:AE26"/>
    <mergeCell ref="AF20:AF26"/>
    <mergeCell ref="AG20:AG26"/>
    <mergeCell ref="AC20:AC26"/>
    <mergeCell ref="U20:U26"/>
    <mergeCell ref="V20:V26"/>
    <mergeCell ref="W20:W26"/>
    <mergeCell ref="I20:I26"/>
    <mergeCell ref="J20:J26"/>
    <mergeCell ref="R167:R173"/>
    <mergeCell ref="S167:S173"/>
    <mergeCell ref="T167:T173"/>
    <mergeCell ref="U167:U173"/>
    <mergeCell ref="V167:V173"/>
    <mergeCell ref="W167:W173"/>
    <mergeCell ref="X167:X173"/>
    <mergeCell ref="Y167:Y173"/>
    <mergeCell ref="K41:K42"/>
    <mergeCell ref="L41:L47"/>
    <mergeCell ref="P41:P47"/>
    <mergeCell ref="Q41:Q47"/>
    <mergeCell ref="R41:R47"/>
    <mergeCell ref="S41:S47"/>
    <mergeCell ref="T41:T47"/>
    <mergeCell ref="U41:U47"/>
    <mergeCell ref="V41:V47"/>
    <mergeCell ref="K167:K168"/>
    <mergeCell ref="B27:B33"/>
    <mergeCell ref="A27:A33"/>
    <mergeCell ref="B167:B187"/>
    <mergeCell ref="C167:C173"/>
    <mergeCell ref="D167:D173"/>
    <mergeCell ref="E167:E173"/>
    <mergeCell ref="L167:L173"/>
    <mergeCell ref="P167:P173"/>
    <mergeCell ref="Q167:Q173"/>
    <mergeCell ref="A41:A54"/>
    <mergeCell ref="B41:B54"/>
    <mergeCell ref="C41:C47"/>
    <mergeCell ref="D41:D47"/>
    <mergeCell ref="E41:E47"/>
    <mergeCell ref="F41:F47"/>
    <mergeCell ref="F167:F173"/>
    <mergeCell ref="G167:G173"/>
    <mergeCell ref="H167:H173"/>
    <mergeCell ref="I167:I173"/>
    <mergeCell ref="J167:J173"/>
    <mergeCell ref="G41:G47"/>
    <mergeCell ref="H41:H47"/>
    <mergeCell ref="I41:I47"/>
    <mergeCell ref="C97:C103"/>
    <mergeCell ref="AI167:AI173"/>
    <mergeCell ref="AJ167:AJ173"/>
    <mergeCell ref="K169:K173"/>
    <mergeCell ref="AB169:AB173"/>
    <mergeCell ref="C174:C180"/>
    <mergeCell ref="D174:D180"/>
    <mergeCell ref="E174:E180"/>
    <mergeCell ref="F174:F180"/>
    <mergeCell ref="G174:G180"/>
    <mergeCell ref="H174:H180"/>
    <mergeCell ref="I174:I180"/>
    <mergeCell ref="J174:J180"/>
    <mergeCell ref="K174:K175"/>
    <mergeCell ref="L174:L180"/>
    <mergeCell ref="P174:P180"/>
    <mergeCell ref="Q174:Q180"/>
    <mergeCell ref="R174:R180"/>
    <mergeCell ref="S174:S180"/>
    <mergeCell ref="T174:T180"/>
    <mergeCell ref="U174:U180"/>
    <mergeCell ref="V174:V180"/>
    <mergeCell ref="W174:W180"/>
    <mergeCell ref="X174:X180"/>
    <mergeCell ref="Y174:Y180"/>
    <mergeCell ref="X181:X187"/>
    <mergeCell ref="Y181:Y187"/>
    <mergeCell ref="Z181:Z187"/>
    <mergeCell ref="AC167:AC173"/>
    <mergeCell ref="AD167:AD173"/>
    <mergeCell ref="AE167:AE173"/>
    <mergeCell ref="AF167:AF173"/>
    <mergeCell ref="AG167:AG173"/>
    <mergeCell ref="AH167:AH173"/>
    <mergeCell ref="Z174:Z180"/>
    <mergeCell ref="AA174:AA180"/>
    <mergeCell ref="Z167:Z173"/>
    <mergeCell ref="AA167:AA173"/>
    <mergeCell ref="AB167:AB168"/>
    <mergeCell ref="L181:L187"/>
    <mergeCell ref="P181:P187"/>
    <mergeCell ref="Q181:Q187"/>
    <mergeCell ref="R181:R187"/>
    <mergeCell ref="S181:S187"/>
    <mergeCell ref="T181:T187"/>
    <mergeCell ref="U181:U187"/>
    <mergeCell ref="V181:V187"/>
    <mergeCell ref="W181:W187"/>
    <mergeCell ref="C181:C187"/>
    <mergeCell ref="D181:D187"/>
    <mergeCell ref="E181:E187"/>
    <mergeCell ref="F181:F187"/>
    <mergeCell ref="G181:G187"/>
    <mergeCell ref="H181:H187"/>
    <mergeCell ref="I181:I187"/>
    <mergeCell ref="J181:J187"/>
    <mergeCell ref="K181:K182"/>
    <mergeCell ref="AC174:AC180"/>
    <mergeCell ref="AD174:AD180"/>
    <mergeCell ref="AE174:AE180"/>
    <mergeCell ref="AF174:AF180"/>
    <mergeCell ref="AG174:AG180"/>
    <mergeCell ref="AH174:AH180"/>
    <mergeCell ref="AI174:AI180"/>
    <mergeCell ref="AJ174:AJ180"/>
    <mergeCell ref="K176:K180"/>
    <mergeCell ref="AB176:AB180"/>
    <mergeCell ref="AJ181:AJ187"/>
    <mergeCell ref="K183:K187"/>
    <mergeCell ref="AB183:AB187"/>
    <mergeCell ref="A34:A40"/>
    <mergeCell ref="B34:B40"/>
    <mergeCell ref="C34:C40"/>
    <mergeCell ref="D34:D40"/>
    <mergeCell ref="E34:E40"/>
    <mergeCell ref="F34:F40"/>
    <mergeCell ref="G34:G40"/>
    <mergeCell ref="H34:H40"/>
    <mergeCell ref="I34:I40"/>
    <mergeCell ref="J34:J40"/>
    <mergeCell ref="K34:K35"/>
    <mergeCell ref="L34:L40"/>
    <mergeCell ref="P34:P40"/>
    <mergeCell ref="Q34:Q40"/>
    <mergeCell ref="R34:R40"/>
    <mergeCell ref="S34:S40"/>
    <mergeCell ref="T34:T40"/>
    <mergeCell ref="U34:U40"/>
    <mergeCell ref="W41:W47"/>
    <mergeCell ref="X41:X47"/>
    <mergeCell ref="AB174:AB175"/>
    <mergeCell ref="AA181:AA187"/>
    <mergeCell ref="AB181:AB182"/>
    <mergeCell ref="AC181:AC187"/>
    <mergeCell ref="AD181:AD187"/>
    <mergeCell ref="AE181:AE187"/>
    <mergeCell ref="AF181:AF187"/>
    <mergeCell ref="AG181:AG187"/>
    <mergeCell ref="AH181:AH187"/>
    <mergeCell ref="AI181:AI187"/>
    <mergeCell ref="AE34:AE40"/>
    <mergeCell ref="AF34:AF40"/>
    <mergeCell ref="AG34:AG40"/>
    <mergeCell ref="AH34:AH40"/>
    <mergeCell ref="AI34:AI40"/>
    <mergeCell ref="AJ34:AJ40"/>
    <mergeCell ref="K36:K40"/>
    <mergeCell ref="AB36:AB40"/>
    <mergeCell ref="V34:V40"/>
    <mergeCell ref="W34:W40"/>
    <mergeCell ref="X34:X40"/>
    <mergeCell ref="Y34:Y40"/>
    <mergeCell ref="Z34:Z40"/>
    <mergeCell ref="AA34:AA40"/>
    <mergeCell ref="AB34:AB35"/>
    <mergeCell ref="AC34:AC40"/>
    <mergeCell ref="AD34:AD40"/>
    <mergeCell ref="AG41:AG47"/>
    <mergeCell ref="AH41:AH47"/>
    <mergeCell ref="AI41:AI47"/>
    <mergeCell ref="AJ41:AJ47"/>
    <mergeCell ref="K43:K47"/>
    <mergeCell ref="AB43:AB47"/>
    <mergeCell ref="C48:C54"/>
    <mergeCell ref="D48:D54"/>
    <mergeCell ref="E48:E54"/>
    <mergeCell ref="F48:F54"/>
    <mergeCell ref="G48:G54"/>
    <mergeCell ref="H48:H54"/>
    <mergeCell ref="I48:I54"/>
    <mergeCell ref="J48:J54"/>
    <mergeCell ref="K48:K49"/>
    <mergeCell ref="L48:L54"/>
    <mergeCell ref="P48:P54"/>
    <mergeCell ref="Q48:Q54"/>
    <mergeCell ref="R48:R54"/>
    <mergeCell ref="S48:S54"/>
    <mergeCell ref="T48:T54"/>
    <mergeCell ref="U48:U54"/>
    <mergeCell ref="V48:V54"/>
    <mergeCell ref="J41:J47"/>
    <mergeCell ref="AG48:AG54"/>
    <mergeCell ref="AH48:AH54"/>
    <mergeCell ref="AI48:AI54"/>
    <mergeCell ref="AJ48:AJ54"/>
    <mergeCell ref="K50:K54"/>
    <mergeCell ref="AB50:AB54"/>
    <mergeCell ref="B90:B103"/>
    <mergeCell ref="C90:C96"/>
    <mergeCell ref="D90:D96"/>
    <mergeCell ref="E90:E96"/>
    <mergeCell ref="F90:F96"/>
    <mergeCell ref="G90:G96"/>
    <mergeCell ref="H90:H96"/>
    <mergeCell ref="I90:I96"/>
    <mergeCell ref="J90:J96"/>
    <mergeCell ref="K90:K91"/>
    <mergeCell ref="L90:L96"/>
    <mergeCell ref="P90:P96"/>
    <mergeCell ref="Q90:Q96"/>
    <mergeCell ref="R90:R96"/>
    <mergeCell ref="S90:S96"/>
    <mergeCell ref="T90:T96"/>
    <mergeCell ref="W48:W54"/>
    <mergeCell ref="X48:X54"/>
    <mergeCell ref="AF41:AF47"/>
    <mergeCell ref="Y41:Y47"/>
    <mergeCell ref="Z41:Z47"/>
    <mergeCell ref="AA41:AA47"/>
    <mergeCell ref="AB41:AB42"/>
    <mergeCell ref="AC41:AC47"/>
    <mergeCell ref="AD41:AD47"/>
    <mergeCell ref="AE41:AE47"/>
    <mergeCell ref="AF48:AF54"/>
    <mergeCell ref="Y48:Y54"/>
    <mergeCell ref="Z48:Z54"/>
    <mergeCell ref="AA48:AA54"/>
    <mergeCell ref="AB48:AB49"/>
    <mergeCell ref="AC48:AC54"/>
    <mergeCell ref="AD48:AD54"/>
    <mergeCell ref="AE48:AE54"/>
    <mergeCell ref="AI90:AI96"/>
    <mergeCell ref="AJ90:AJ96"/>
    <mergeCell ref="K92:K96"/>
    <mergeCell ref="AB92:AB96"/>
    <mergeCell ref="U90:U96"/>
    <mergeCell ref="V90:V96"/>
    <mergeCell ref="W90:W96"/>
    <mergeCell ref="X90:X96"/>
    <mergeCell ref="Y90:Y96"/>
    <mergeCell ref="Z90:Z96"/>
    <mergeCell ref="AA90:AA96"/>
    <mergeCell ref="AB90:AB91"/>
    <mergeCell ref="AC90:AC96"/>
    <mergeCell ref="U97:U103"/>
    <mergeCell ref="V97:V103"/>
    <mergeCell ref="W97:W103"/>
    <mergeCell ref="X97:X103"/>
    <mergeCell ref="AD90:AD96"/>
    <mergeCell ref="AE90:AE96"/>
    <mergeCell ref="AF90:AF96"/>
    <mergeCell ref="AG90:AG96"/>
    <mergeCell ref="AH90:AH96"/>
    <mergeCell ref="E97:E103"/>
    <mergeCell ref="F97:F103"/>
    <mergeCell ref="G97:G103"/>
    <mergeCell ref="H97:H103"/>
    <mergeCell ref="I97:I103"/>
    <mergeCell ref="J97:J103"/>
    <mergeCell ref="K97:K98"/>
    <mergeCell ref="L97:L103"/>
    <mergeCell ref="P97:P103"/>
    <mergeCell ref="J55:J61"/>
    <mergeCell ref="K55:K56"/>
    <mergeCell ref="L55:L61"/>
    <mergeCell ref="P55:P61"/>
    <mergeCell ref="Q55:Q61"/>
    <mergeCell ref="R55:R61"/>
    <mergeCell ref="S55:S61"/>
    <mergeCell ref="T55:T61"/>
    <mergeCell ref="U55:U61"/>
    <mergeCell ref="A55:A68"/>
    <mergeCell ref="B55:B68"/>
    <mergeCell ref="C55:C61"/>
    <mergeCell ref="D55:D61"/>
    <mergeCell ref="E55:E61"/>
    <mergeCell ref="F55:F61"/>
    <mergeCell ref="G55:G61"/>
    <mergeCell ref="H55:H61"/>
    <mergeCell ref="I55:I61"/>
    <mergeCell ref="AG55:AG61"/>
    <mergeCell ref="AH55:AH61"/>
    <mergeCell ref="AI55:AI61"/>
    <mergeCell ref="AJ55:AJ61"/>
    <mergeCell ref="K57:K61"/>
    <mergeCell ref="AB57:AB61"/>
    <mergeCell ref="Y97:Y103"/>
    <mergeCell ref="Z97:Z103"/>
    <mergeCell ref="AA97:AA103"/>
    <mergeCell ref="AB97:AB98"/>
    <mergeCell ref="AC97:AC103"/>
    <mergeCell ref="AD97:AD103"/>
    <mergeCell ref="AE97:AE103"/>
    <mergeCell ref="AF97:AF103"/>
    <mergeCell ref="AG97:AG103"/>
    <mergeCell ref="AH97:AH103"/>
    <mergeCell ref="AI97:AI103"/>
    <mergeCell ref="AJ97:AJ103"/>
    <mergeCell ref="K99:K103"/>
    <mergeCell ref="AB99:AB103"/>
    <mergeCell ref="Q97:Q103"/>
    <mergeCell ref="R97:R103"/>
    <mergeCell ref="S97:S103"/>
    <mergeCell ref="T97:T103"/>
    <mergeCell ref="X55:X61"/>
    <mergeCell ref="Y55:Y61"/>
    <mergeCell ref="Z55:Z61"/>
    <mergeCell ref="AA55:AA61"/>
    <mergeCell ref="AB55:AB56"/>
    <mergeCell ref="AC55:AC61"/>
    <mergeCell ref="AD55:AD61"/>
    <mergeCell ref="AE55:AE61"/>
    <mergeCell ref="AF55:AF61"/>
    <mergeCell ref="P62:P68"/>
    <mergeCell ref="Q62:Q68"/>
    <mergeCell ref="R62:R68"/>
    <mergeCell ref="S62:S68"/>
    <mergeCell ref="T62:T68"/>
    <mergeCell ref="U62:U68"/>
    <mergeCell ref="V62:V68"/>
    <mergeCell ref="V55:V61"/>
    <mergeCell ref="W55:W61"/>
    <mergeCell ref="D62:D68"/>
    <mergeCell ref="E62:E68"/>
    <mergeCell ref="F62:F68"/>
    <mergeCell ref="G62:G68"/>
    <mergeCell ref="H62:H68"/>
    <mergeCell ref="I62:I68"/>
    <mergeCell ref="J62:J68"/>
    <mergeCell ref="K62:K63"/>
    <mergeCell ref="L62:L68"/>
    <mergeCell ref="AF62:AF68"/>
    <mergeCell ref="AG62:AG68"/>
    <mergeCell ref="AH62:AH68"/>
    <mergeCell ref="AI62:AI68"/>
    <mergeCell ref="AJ62:AJ68"/>
    <mergeCell ref="K64:K68"/>
    <mergeCell ref="AB64:AB68"/>
    <mergeCell ref="A69:A89"/>
    <mergeCell ref="B69:B89"/>
    <mergeCell ref="C69:C75"/>
    <mergeCell ref="D69:D75"/>
    <mergeCell ref="E69:E75"/>
    <mergeCell ref="F69:F75"/>
    <mergeCell ref="G69:G75"/>
    <mergeCell ref="H69:H75"/>
    <mergeCell ref="I69:I75"/>
    <mergeCell ref="J69:J75"/>
    <mergeCell ref="K69:K70"/>
    <mergeCell ref="L69:L75"/>
    <mergeCell ref="P69:P75"/>
    <mergeCell ref="Q69:Q75"/>
    <mergeCell ref="R69:R75"/>
    <mergeCell ref="S69:S75"/>
    <mergeCell ref="C62:C68"/>
    <mergeCell ref="W62:W68"/>
    <mergeCell ref="X62:X68"/>
    <mergeCell ref="Y62:Y68"/>
    <mergeCell ref="Z62:Z68"/>
    <mergeCell ref="AA62:AA68"/>
    <mergeCell ref="AB62:AB63"/>
    <mergeCell ref="AC62:AC68"/>
    <mergeCell ref="AD62:AD68"/>
    <mergeCell ref="AE62:AE68"/>
    <mergeCell ref="AE69:AE75"/>
    <mergeCell ref="AF69:AF75"/>
    <mergeCell ref="AG69:AG75"/>
    <mergeCell ref="AH69:AH75"/>
    <mergeCell ref="AI69:AI75"/>
    <mergeCell ref="AJ69:AJ75"/>
    <mergeCell ref="K71:K75"/>
    <mergeCell ref="AB71:AB75"/>
    <mergeCell ref="T69:T75"/>
    <mergeCell ref="U69:U75"/>
    <mergeCell ref="V69:V75"/>
    <mergeCell ref="W69:W75"/>
    <mergeCell ref="X69:X75"/>
    <mergeCell ref="Y69:Y75"/>
    <mergeCell ref="Z69:Z75"/>
    <mergeCell ref="AA69:AA75"/>
    <mergeCell ref="AB69:AB70"/>
    <mergeCell ref="P76:P82"/>
    <mergeCell ref="Q76:Q82"/>
    <mergeCell ref="R76:R82"/>
    <mergeCell ref="S76:S82"/>
    <mergeCell ref="T76:T82"/>
    <mergeCell ref="U76:U82"/>
    <mergeCell ref="V76:V82"/>
    <mergeCell ref="AC69:AC75"/>
    <mergeCell ref="AD69:AD75"/>
    <mergeCell ref="D76:D82"/>
    <mergeCell ref="E76:E82"/>
    <mergeCell ref="F76:F82"/>
    <mergeCell ref="G76:G82"/>
    <mergeCell ref="H76:H82"/>
    <mergeCell ref="I76:I82"/>
    <mergeCell ref="J76:J82"/>
    <mergeCell ref="K76:K77"/>
    <mergeCell ref="L76:L82"/>
    <mergeCell ref="AF76:AF82"/>
    <mergeCell ref="AG76:AG82"/>
    <mergeCell ref="AH76:AH82"/>
    <mergeCell ref="AI76:AI82"/>
    <mergeCell ref="AJ76:AJ82"/>
    <mergeCell ref="K78:K82"/>
    <mergeCell ref="AB78:AB82"/>
    <mergeCell ref="C83:C89"/>
    <mergeCell ref="D83:D89"/>
    <mergeCell ref="E83:E89"/>
    <mergeCell ref="F83:F89"/>
    <mergeCell ref="G83:G89"/>
    <mergeCell ref="H83:H89"/>
    <mergeCell ref="I83:I89"/>
    <mergeCell ref="J83:J89"/>
    <mergeCell ref="K83:K84"/>
    <mergeCell ref="L83:L89"/>
    <mergeCell ref="P83:P89"/>
    <mergeCell ref="Q83:Q89"/>
    <mergeCell ref="R83:R89"/>
    <mergeCell ref="S83:S89"/>
    <mergeCell ref="T83:T89"/>
    <mergeCell ref="U83:U89"/>
    <mergeCell ref="C76:C82"/>
    <mergeCell ref="W76:W82"/>
    <mergeCell ref="X76:X82"/>
    <mergeCell ref="Y76:Y82"/>
    <mergeCell ref="Z76:Z82"/>
    <mergeCell ref="AA76:AA82"/>
    <mergeCell ref="AB76:AB77"/>
    <mergeCell ref="AC76:AC82"/>
    <mergeCell ref="AD76:AD82"/>
    <mergeCell ref="AE76:AE82"/>
    <mergeCell ref="V83:V89"/>
    <mergeCell ref="W83:W89"/>
    <mergeCell ref="AG83:AG89"/>
    <mergeCell ref="AH83:AH89"/>
    <mergeCell ref="AI83:AI89"/>
    <mergeCell ref="AJ83:AJ89"/>
    <mergeCell ref="K85:K89"/>
    <mergeCell ref="AB85:AB89"/>
    <mergeCell ref="X83:X89"/>
    <mergeCell ref="Y83:Y89"/>
    <mergeCell ref="Z83:Z89"/>
    <mergeCell ref="AA83:AA89"/>
    <mergeCell ref="AB83:AB84"/>
    <mergeCell ref="AC83:AC89"/>
    <mergeCell ref="AD83:AD89"/>
    <mergeCell ref="AE83:AE89"/>
    <mergeCell ref="AF83:AF89"/>
    <mergeCell ref="AH104:AH110"/>
    <mergeCell ref="AI104:AI110"/>
    <mergeCell ref="AJ104:AJ110"/>
    <mergeCell ref="K106:K110"/>
    <mergeCell ref="AB106:AB110"/>
    <mergeCell ref="U104:U110"/>
    <mergeCell ref="V104:V110"/>
    <mergeCell ref="W104:W110"/>
    <mergeCell ref="X104:X110"/>
    <mergeCell ref="Y104:Y110"/>
    <mergeCell ref="Z104:Z110"/>
    <mergeCell ref="AA104:AA110"/>
    <mergeCell ref="AB104:AB105"/>
    <mergeCell ref="AC104:AC110"/>
    <mergeCell ref="K104:K105"/>
    <mergeCell ref="L104:L110"/>
    <mergeCell ref="P104:P110"/>
    <mergeCell ref="Q104:Q110"/>
    <mergeCell ref="R104:R110"/>
    <mergeCell ref="S104:S110"/>
    <mergeCell ref="T104:T110"/>
    <mergeCell ref="B104:B110"/>
    <mergeCell ref="C104:C110"/>
    <mergeCell ref="D104:D110"/>
    <mergeCell ref="E104:E110"/>
    <mergeCell ref="F104:F110"/>
    <mergeCell ref="G104:G110"/>
    <mergeCell ref="H104:H110"/>
    <mergeCell ref="I104:I110"/>
    <mergeCell ref="J104:J110"/>
    <mergeCell ref="AG104:AG110"/>
    <mergeCell ref="AH118:AH124"/>
    <mergeCell ref="AI118:AI124"/>
    <mergeCell ref="AJ118:AJ124"/>
    <mergeCell ref="AG111:AG117"/>
    <mergeCell ref="AH111:AH117"/>
    <mergeCell ref="AI111:AI117"/>
    <mergeCell ref="AJ111:AJ117"/>
    <mergeCell ref="B111:B124"/>
    <mergeCell ref="AE111:AE117"/>
    <mergeCell ref="AF111:AF117"/>
    <mergeCell ref="C118:C124"/>
    <mergeCell ref="D118:D124"/>
    <mergeCell ref="E118:E124"/>
    <mergeCell ref="F118:F124"/>
    <mergeCell ref="H118:H124"/>
    <mergeCell ref="K118:K119"/>
    <mergeCell ref="K120:K124"/>
    <mergeCell ref="L118:L124"/>
    <mergeCell ref="V118:V124"/>
    <mergeCell ref="W118:W124"/>
    <mergeCell ref="Y118:Y124"/>
    <mergeCell ref="AB118:AB119"/>
    <mergeCell ref="AB120:AB124"/>
    <mergeCell ref="AG118:AG124"/>
    <mergeCell ref="AD118:AD124"/>
    <mergeCell ref="AE118:AE124"/>
    <mergeCell ref="AF118:AF124"/>
    <mergeCell ref="A90:A124"/>
    <mergeCell ref="L111:L117"/>
    <mergeCell ref="V111:V117"/>
    <mergeCell ref="W111:W117"/>
    <mergeCell ref="Y111:Y117"/>
    <mergeCell ref="AB111:AB112"/>
    <mergeCell ref="AB113:AB117"/>
    <mergeCell ref="AC111:AC117"/>
    <mergeCell ref="AD111:AD117"/>
    <mergeCell ref="C111:C117"/>
    <mergeCell ref="D111:D117"/>
    <mergeCell ref="E111:E117"/>
    <mergeCell ref="F111:F117"/>
    <mergeCell ref="G111:G117"/>
    <mergeCell ref="H111:H117"/>
    <mergeCell ref="K111:K112"/>
    <mergeCell ref="K113:K117"/>
    <mergeCell ref="AD104:AD110"/>
    <mergeCell ref="AE104:AE110"/>
    <mergeCell ref="AF104:AF110"/>
    <mergeCell ref="K132:K133"/>
    <mergeCell ref="K134:K138"/>
    <mergeCell ref="K139:K140"/>
    <mergeCell ref="K141:K145"/>
    <mergeCell ref="K146:K147"/>
    <mergeCell ref="K148:K152"/>
    <mergeCell ref="K153:K154"/>
    <mergeCell ref="AC118:AC124"/>
    <mergeCell ref="A125:A159"/>
    <mergeCell ref="C125:C131"/>
    <mergeCell ref="C132:C138"/>
    <mergeCell ref="C139:C145"/>
    <mergeCell ref="C146:C152"/>
    <mergeCell ref="C153:C159"/>
    <mergeCell ref="B125:B138"/>
    <mergeCell ref="B139:B159"/>
    <mergeCell ref="D125:D131"/>
    <mergeCell ref="D132:D138"/>
    <mergeCell ref="D139:D145"/>
    <mergeCell ref="D146:D152"/>
    <mergeCell ref="D153:D159"/>
    <mergeCell ref="E125:E131"/>
    <mergeCell ref="E132:E138"/>
    <mergeCell ref="AD132:AD138"/>
    <mergeCell ref="AE132:AE138"/>
    <mergeCell ref="AF132:AF138"/>
    <mergeCell ref="E139:E145"/>
    <mergeCell ref="E146:E152"/>
    <mergeCell ref="E153:E159"/>
    <mergeCell ref="F125:F131"/>
    <mergeCell ref="F132:F138"/>
    <mergeCell ref="F139:F145"/>
    <mergeCell ref="F146:F152"/>
    <mergeCell ref="F153:F159"/>
    <mergeCell ref="H125:H131"/>
    <mergeCell ref="H132:H138"/>
    <mergeCell ref="H139:H145"/>
    <mergeCell ref="H146:H152"/>
    <mergeCell ref="H153:H159"/>
    <mergeCell ref="K155:K159"/>
    <mergeCell ref="L125:L131"/>
    <mergeCell ref="L132:L138"/>
    <mergeCell ref="L139:L145"/>
    <mergeCell ref="L146:L152"/>
    <mergeCell ref="L153:L159"/>
    <mergeCell ref="K125:K126"/>
    <mergeCell ref="K127:K131"/>
    <mergeCell ref="AG146:AG152"/>
    <mergeCell ref="AH146:AH152"/>
    <mergeCell ref="AI146:AI152"/>
    <mergeCell ref="AJ146:AJ152"/>
    <mergeCell ref="AG153:AG159"/>
    <mergeCell ref="AH153:AH159"/>
    <mergeCell ref="AI153:AI159"/>
    <mergeCell ref="AJ153:AJ159"/>
    <mergeCell ref="V125:V131"/>
    <mergeCell ref="W125:W131"/>
    <mergeCell ref="Y125:Y131"/>
    <mergeCell ref="AB125:AB126"/>
    <mergeCell ref="AB127:AB131"/>
    <mergeCell ref="AC125:AC131"/>
    <mergeCell ref="AD125:AD131"/>
    <mergeCell ref="AE125:AE131"/>
    <mergeCell ref="AF125:AF131"/>
    <mergeCell ref="V132:V138"/>
    <mergeCell ref="W132:W138"/>
    <mergeCell ref="X132:X138"/>
    <mergeCell ref="Y132:Y138"/>
    <mergeCell ref="AB132:AB133"/>
    <mergeCell ref="AB134:AB138"/>
    <mergeCell ref="AC132:AC138"/>
    <mergeCell ref="AG125:AG131"/>
    <mergeCell ref="AH125:AH131"/>
    <mergeCell ref="AI125:AI131"/>
    <mergeCell ref="AJ125:AJ131"/>
    <mergeCell ref="AG132:AG138"/>
    <mergeCell ref="AH132:AH138"/>
    <mergeCell ref="AI132:AI138"/>
    <mergeCell ref="AJ132:AJ138"/>
    <mergeCell ref="AG139:AG145"/>
    <mergeCell ref="AH139:AH145"/>
    <mergeCell ref="AI139:AI145"/>
    <mergeCell ref="AJ139:AJ145"/>
    <mergeCell ref="W139:W145"/>
    <mergeCell ref="Y139:Y145"/>
    <mergeCell ref="AB139:AB140"/>
    <mergeCell ref="AB141:AB145"/>
    <mergeCell ref="AC139:AC145"/>
    <mergeCell ref="AD139:AD145"/>
    <mergeCell ref="AE139:AE145"/>
    <mergeCell ref="AF139:AF145"/>
    <mergeCell ref="V146:V152"/>
    <mergeCell ref="W146:W152"/>
    <mergeCell ref="Y146:Y152"/>
    <mergeCell ref="AB146:AB147"/>
    <mergeCell ref="AB148:AB152"/>
    <mergeCell ref="AC146:AC152"/>
    <mergeCell ref="AD146:AD152"/>
    <mergeCell ref="AE146:AE152"/>
    <mergeCell ref="AF146:AF152"/>
    <mergeCell ref="J160:J166"/>
    <mergeCell ref="K160:K161"/>
    <mergeCell ref="L160:L166"/>
    <mergeCell ref="P160:P166"/>
    <mergeCell ref="Q160:Q166"/>
    <mergeCell ref="R160:R166"/>
    <mergeCell ref="S160:S166"/>
    <mergeCell ref="T160:T166"/>
    <mergeCell ref="V139:V145"/>
    <mergeCell ref="A160:A166"/>
    <mergeCell ref="B160:B166"/>
    <mergeCell ref="C160:C166"/>
    <mergeCell ref="D160:D166"/>
    <mergeCell ref="E160:E166"/>
    <mergeCell ref="F160:F166"/>
    <mergeCell ref="G160:G166"/>
    <mergeCell ref="H160:H166"/>
    <mergeCell ref="I160:I166"/>
    <mergeCell ref="V153:V159"/>
    <mergeCell ref="W153:W159"/>
    <mergeCell ref="Y153:Y159"/>
    <mergeCell ref="AB153:AB154"/>
    <mergeCell ref="AB155:AB159"/>
    <mergeCell ref="AC153:AC159"/>
    <mergeCell ref="AD153:AD159"/>
    <mergeCell ref="AE153:AE159"/>
    <mergeCell ref="AF153:AF159"/>
    <mergeCell ref="AG160:AG166"/>
    <mergeCell ref="AH160:AH166"/>
    <mergeCell ref="AI160:AI166"/>
    <mergeCell ref="AJ160:AJ166"/>
    <mergeCell ref="K162:K166"/>
    <mergeCell ref="AB162:AB166"/>
    <mergeCell ref="V160:V166"/>
    <mergeCell ref="W160:W166"/>
    <mergeCell ref="X160:X166"/>
    <mergeCell ref="Y160:Y166"/>
    <mergeCell ref="Z160:Z166"/>
    <mergeCell ref="AA160:AA166"/>
    <mergeCell ref="AB160:AB161"/>
    <mergeCell ref="AC160:AC166"/>
    <mergeCell ref="AD160:AD166"/>
    <mergeCell ref="U160:U166"/>
    <mergeCell ref="AE160:AE166"/>
    <mergeCell ref="AF160:AF166"/>
  </mergeCells>
  <conditionalFormatting sqref="K13:K19">
    <cfRule type="expression" dxfId="183" priority="669">
      <formula>$K$15="BAJA"</formula>
    </cfRule>
    <cfRule type="expression" dxfId="182" priority="670">
      <formula>$K$15="MODERADA"</formula>
    </cfRule>
    <cfRule type="expression" dxfId="181" priority="671">
      <formula>$K$15="ALTA"</formula>
    </cfRule>
    <cfRule type="expression" dxfId="180" priority="672">
      <formula>$K$15="EXTREMA"</formula>
    </cfRule>
  </conditionalFormatting>
  <conditionalFormatting sqref="AB13:AB19 AB62:AB103 K97:K103 AB167:AB187">
    <cfRule type="expression" dxfId="179" priority="665">
      <formula>$AB$15="MODERADA"</formula>
    </cfRule>
    <cfRule type="expression" dxfId="178" priority="666">
      <formula>$AB$15="EXTREMA"</formula>
    </cfRule>
    <cfRule type="expression" dxfId="177" priority="667">
      <formula>$AB$15="ALTA"</formula>
    </cfRule>
    <cfRule type="expression" dxfId="176" priority="668">
      <formula>$AB$15="BAJA"</formula>
    </cfRule>
  </conditionalFormatting>
  <conditionalFormatting sqref="AB20:AB26">
    <cfRule type="expression" dxfId="175" priority="661">
      <formula>$AB$22="MODERADA"</formula>
    </cfRule>
    <cfRule type="expression" dxfId="174" priority="662">
      <formula>$AB$22="EXTREMA"</formula>
    </cfRule>
    <cfRule type="expression" dxfId="173" priority="663">
      <formula>$AB$22="ALTA"</formula>
    </cfRule>
    <cfRule type="expression" dxfId="172" priority="664">
      <formula>$AB$22="BAJA"</formula>
    </cfRule>
  </conditionalFormatting>
  <conditionalFormatting sqref="K20 K22 K174 K176 K181 K183">
    <cfRule type="expression" dxfId="171" priority="657">
      <formula>$K$22="BAJA"</formula>
    </cfRule>
    <cfRule type="expression" dxfId="170" priority="658">
      <formula>$K$22="MODERADA"</formula>
    </cfRule>
    <cfRule type="expression" dxfId="169" priority="659">
      <formula>$K$22="ALTA"</formula>
    </cfRule>
    <cfRule type="expression" dxfId="168" priority="660">
      <formula>$K$22="EXTREMA"</formula>
    </cfRule>
  </conditionalFormatting>
  <conditionalFormatting sqref="K27 K29 K167 K169 AB90 AB92 AB55 AB57 K69 K71 K76 K78 K83 K85">
    <cfRule type="expression" dxfId="167" priority="617">
      <formula>$K$29="BAJA"</formula>
    </cfRule>
    <cfRule type="expression" dxfId="166" priority="618">
      <formula>$K$29="MODERADA"</formula>
    </cfRule>
    <cfRule type="expression" dxfId="165" priority="619">
      <formula>$K$29="ALTA"</formula>
    </cfRule>
    <cfRule type="expression" dxfId="164" priority="620">
      <formula>$K$29="EXTREMA"</formula>
    </cfRule>
  </conditionalFormatting>
  <conditionalFormatting sqref="K34:K68 K90:K96 AB34:AB54 K104:K110 K118:K124 AB118:AB124">
    <cfRule type="expression" dxfId="163" priority="441">
      <formula>$K$14="BAJA"</formula>
    </cfRule>
    <cfRule type="expression" dxfId="162" priority="442">
      <formula>$K$14="MODERADA"</formula>
    </cfRule>
    <cfRule type="expression" dxfId="161" priority="443">
      <formula>$K$57="ALTA"</formula>
    </cfRule>
    <cfRule type="expression" dxfId="160" priority="444">
      <formula>$K$14="EXTREMA"</formula>
    </cfRule>
  </conditionalFormatting>
  <conditionalFormatting sqref="K111:K117">
    <cfRule type="expression" dxfId="159" priority="305">
      <formula>$AB$15="MODERADA"</formula>
    </cfRule>
    <cfRule type="expression" dxfId="158" priority="306">
      <formula>$AB$15="EXTREMA"</formula>
    </cfRule>
    <cfRule type="expression" dxfId="157" priority="307">
      <formula>$AB$15="ALTA"</formula>
    </cfRule>
    <cfRule type="expression" dxfId="156" priority="308">
      <formula>$AB$15="BAJA"</formula>
    </cfRule>
  </conditionalFormatting>
  <conditionalFormatting sqref="K111 K113">
    <cfRule type="expression" dxfId="155" priority="301">
      <formula>$K$29="BAJA"</formula>
    </cfRule>
    <cfRule type="expression" dxfId="154" priority="302">
      <formula>$K$29="MODERADA"</formula>
    </cfRule>
    <cfRule type="expression" dxfId="153" priority="303">
      <formula>$K$29="ALTA"</formula>
    </cfRule>
    <cfRule type="expression" dxfId="152" priority="304">
      <formula>$K$29="EXTREMA"</formula>
    </cfRule>
  </conditionalFormatting>
  <conditionalFormatting sqref="AB111:AB117">
    <cfRule type="expression" dxfId="151" priority="293">
      <formula>$AB$15="MODERADA"</formula>
    </cfRule>
    <cfRule type="expression" dxfId="150" priority="294">
      <formula>$AB$15="EXTREMA"</formula>
    </cfRule>
    <cfRule type="expression" dxfId="149" priority="295">
      <formula>$AB$15="ALTA"</formula>
    </cfRule>
    <cfRule type="expression" dxfId="148" priority="296">
      <formula>$AB$15="BAJA"</formula>
    </cfRule>
  </conditionalFormatting>
  <conditionalFormatting sqref="AB111 AB113">
    <cfRule type="expression" dxfId="147" priority="289">
      <formula>$K$29="BAJA"</formula>
    </cfRule>
    <cfRule type="expression" dxfId="146" priority="290">
      <formula>$K$29="MODERADA"</formula>
    </cfRule>
    <cfRule type="expression" dxfId="145" priority="291">
      <formula>$K$29="ALTA"</formula>
    </cfRule>
    <cfRule type="expression" dxfId="144" priority="292">
      <formula>$K$29="EXTREMA"</formula>
    </cfRule>
  </conditionalFormatting>
  <conditionalFormatting sqref="K125:K131">
    <cfRule type="expression" dxfId="143" priority="265">
      <formula>$AB$15="MODERADA"</formula>
    </cfRule>
    <cfRule type="expression" dxfId="142" priority="266">
      <formula>$AB$15="EXTREMA"</formula>
    </cfRule>
    <cfRule type="expression" dxfId="141" priority="267">
      <formula>$AB$15="ALTA"</formula>
    </cfRule>
    <cfRule type="expression" dxfId="140" priority="268">
      <formula>$AB$15="BAJA"</formula>
    </cfRule>
  </conditionalFormatting>
  <conditionalFormatting sqref="AB125:AB126">
    <cfRule type="expression" dxfId="139" priority="261">
      <formula>$AB$15="MODERADA"</formula>
    </cfRule>
    <cfRule type="expression" dxfId="138" priority="262">
      <formula>$AB$15="EXTREMA"</formula>
    </cfRule>
    <cfRule type="expression" dxfId="137" priority="263">
      <formula>$AB$15="ALTA"</formula>
    </cfRule>
    <cfRule type="expression" dxfId="136" priority="264">
      <formula>$AB$15="BAJA"</formula>
    </cfRule>
  </conditionalFormatting>
  <conditionalFormatting sqref="AB127:AB131">
    <cfRule type="expression" dxfId="135" priority="257">
      <formula>$AB$15="MODERADA"</formula>
    </cfRule>
    <cfRule type="expression" dxfId="134" priority="258">
      <formula>$AB$15="EXTREMA"</formula>
    </cfRule>
    <cfRule type="expression" dxfId="133" priority="259">
      <formula>$AB$15="ALTA"</formula>
    </cfRule>
    <cfRule type="expression" dxfId="132" priority="260">
      <formula>$AB$15="BAJA"</formula>
    </cfRule>
  </conditionalFormatting>
  <conditionalFormatting sqref="K132:K138">
    <cfRule type="expression" dxfId="131" priority="249">
      <formula>$AB$15="MODERADA"</formula>
    </cfRule>
    <cfRule type="expression" dxfId="130" priority="250">
      <formula>$AB$15="EXTREMA"</formula>
    </cfRule>
    <cfRule type="expression" dxfId="129" priority="251">
      <formula>$AB$15="ALTA"</formula>
    </cfRule>
    <cfRule type="expression" dxfId="128" priority="252">
      <formula>$AB$15="BAJA"</formula>
    </cfRule>
  </conditionalFormatting>
  <conditionalFormatting sqref="K132 K134">
    <cfRule type="expression" dxfId="127" priority="245">
      <formula>$K$29="BAJA"</formula>
    </cfRule>
    <cfRule type="expression" dxfId="126" priority="246">
      <formula>$K$29="MODERADA"</formula>
    </cfRule>
    <cfRule type="expression" dxfId="125" priority="247">
      <formula>$K$29="ALTA"</formula>
    </cfRule>
    <cfRule type="expression" dxfId="124" priority="248">
      <formula>$K$29="EXTREMA"</formula>
    </cfRule>
  </conditionalFormatting>
  <conditionalFormatting sqref="AB132:AB133">
    <cfRule type="expression" dxfId="123" priority="237">
      <formula>$AB$15="MODERADA"</formula>
    </cfRule>
    <cfRule type="expression" dxfId="122" priority="238">
      <formula>$AB$15="EXTREMA"</formula>
    </cfRule>
    <cfRule type="expression" dxfId="121" priority="239">
      <formula>$AB$15="ALTA"</formula>
    </cfRule>
    <cfRule type="expression" dxfId="120" priority="240">
      <formula>$AB$15="BAJA"</formula>
    </cfRule>
  </conditionalFormatting>
  <conditionalFormatting sqref="AB134:AB138">
    <cfRule type="expression" dxfId="119" priority="233">
      <formula>$AB$15="MODERADA"</formula>
    </cfRule>
    <cfRule type="expression" dxfId="118" priority="234">
      <formula>$AB$15="EXTREMA"</formula>
    </cfRule>
    <cfRule type="expression" dxfId="117" priority="235">
      <formula>$AB$15="ALTA"</formula>
    </cfRule>
    <cfRule type="expression" dxfId="116" priority="236">
      <formula>$AB$15="BAJA"</formula>
    </cfRule>
  </conditionalFormatting>
  <conditionalFormatting sqref="K139:K145">
    <cfRule type="expression" dxfId="115" priority="225">
      <formula>$AB$15="MODERADA"</formula>
    </cfRule>
    <cfRule type="expression" dxfId="114" priority="226">
      <formula>$AB$15="EXTREMA"</formula>
    </cfRule>
    <cfRule type="expression" dxfId="113" priority="227">
      <formula>$AB$15="ALTA"</formula>
    </cfRule>
    <cfRule type="expression" dxfId="112" priority="228">
      <formula>$AB$15="BAJA"</formula>
    </cfRule>
  </conditionalFormatting>
  <conditionalFormatting sqref="K139 K141">
    <cfRule type="expression" dxfId="111" priority="221">
      <formula>$K$29="BAJA"</formula>
    </cfRule>
    <cfRule type="expression" dxfId="110" priority="222">
      <formula>$K$29="MODERADA"</formula>
    </cfRule>
    <cfRule type="expression" dxfId="109" priority="223">
      <formula>$K$29="ALTA"</formula>
    </cfRule>
    <cfRule type="expression" dxfId="108" priority="224">
      <formula>$K$29="EXTREMA"</formula>
    </cfRule>
  </conditionalFormatting>
  <conditionalFormatting sqref="AB139:AB145">
    <cfRule type="expression" dxfId="107" priority="213">
      <formula>$AB$15="MODERADA"</formula>
    </cfRule>
    <cfRule type="expression" dxfId="106" priority="214">
      <formula>$AB$15="EXTREMA"</formula>
    </cfRule>
    <cfRule type="expression" dxfId="105" priority="215">
      <formula>$AB$15="ALTA"</formula>
    </cfRule>
    <cfRule type="expression" dxfId="104" priority="216">
      <formula>$AB$15="BAJA"</formula>
    </cfRule>
  </conditionalFormatting>
  <conditionalFormatting sqref="AB139 AB141">
    <cfRule type="expression" dxfId="103" priority="209">
      <formula>$K$29="BAJA"</formula>
    </cfRule>
    <cfRule type="expression" dxfId="102" priority="210">
      <formula>$K$29="MODERADA"</formula>
    </cfRule>
    <cfRule type="expression" dxfId="101" priority="211">
      <formula>$K$29="ALTA"</formula>
    </cfRule>
    <cfRule type="expression" dxfId="100" priority="212">
      <formula>$K$29="EXTREMA"</formula>
    </cfRule>
  </conditionalFormatting>
  <conditionalFormatting sqref="K146:K152">
    <cfRule type="expression" dxfId="99" priority="197">
      <formula>$AB$15="MODERADA"</formula>
    </cfRule>
    <cfRule type="expression" dxfId="98" priority="198">
      <formula>$AB$15="EXTREMA"</formula>
    </cfRule>
    <cfRule type="expression" dxfId="97" priority="199">
      <formula>$AB$15="ALTA"</formula>
    </cfRule>
    <cfRule type="expression" dxfId="96" priority="200">
      <formula>$AB$15="BAJA"</formula>
    </cfRule>
  </conditionalFormatting>
  <conditionalFormatting sqref="AB146:AB147">
    <cfRule type="expression" dxfId="95" priority="189">
      <formula>$AB$15="MODERADA"</formula>
    </cfRule>
    <cfRule type="expression" dxfId="94" priority="190">
      <formula>$AB$15="EXTREMA"</formula>
    </cfRule>
    <cfRule type="expression" dxfId="93" priority="191">
      <formula>$AB$15="ALTA"</formula>
    </cfRule>
    <cfRule type="expression" dxfId="92" priority="192">
      <formula>$AB$15="BAJA"</formula>
    </cfRule>
  </conditionalFormatting>
  <conditionalFormatting sqref="AB148:AB152">
    <cfRule type="expression" dxfId="91" priority="185">
      <formula>$AB$15="MODERADA"</formula>
    </cfRule>
    <cfRule type="expression" dxfId="90" priority="186">
      <formula>$AB$15="EXTREMA"</formula>
    </cfRule>
    <cfRule type="expression" dxfId="89" priority="187">
      <formula>$AB$15="ALTA"</formula>
    </cfRule>
    <cfRule type="expression" dxfId="88" priority="188">
      <formula>$AB$15="BAJA"</formula>
    </cfRule>
  </conditionalFormatting>
  <conditionalFormatting sqref="K153:K159">
    <cfRule type="expression" dxfId="87" priority="177">
      <formula>$AB$15="MODERADA"</formula>
    </cfRule>
    <cfRule type="expression" dxfId="86" priority="178">
      <formula>$AB$15="EXTREMA"</formula>
    </cfRule>
    <cfRule type="expression" dxfId="85" priority="179">
      <formula>$AB$15="ALTA"</formula>
    </cfRule>
    <cfRule type="expression" dxfId="84" priority="180">
      <formula>$AB$15="BAJA"</formula>
    </cfRule>
  </conditionalFormatting>
  <conditionalFormatting sqref="K153 K155">
    <cfRule type="expression" dxfId="83" priority="173">
      <formula>$K$29="BAJA"</formula>
    </cfRule>
    <cfRule type="expression" dxfId="82" priority="174">
      <formula>$K$29="MODERADA"</formula>
    </cfRule>
    <cfRule type="expression" dxfId="81" priority="175">
      <formula>$K$29="ALTA"</formula>
    </cfRule>
    <cfRule type="expression" dxfId="80" priority="176">
      <formula>$K$29="EXTREMA"</formula>
    </cfRule>
  </conditionalFormatting>
  <conditionalFormatting sqref="AB153:AB159">
    <cfRule type="expression" dxfId="79" priority="145">
      <formula>$AB$15="MODERADA"</formula>
    </cfRule>
    <cfRule type="expression" dxfId="78" priority="146">
      <formula>$AB$15="EXTREMA"</formula>
    </cfRule>
    <cfRule type="expression" dxfId="77" priority="147">
      <formula>$AB$15="ALTA"</formula>
    </cfRule>
    <cfRule type="expression" dxfId="76" priority="148">
      <formula>$AB$15="BAJA"</formula>
    </cfRule>
  </conditionalFormatting>
  <conditionalFormatting sqref="AB153 AB155">
    <cfRule type="expression" dxfId="75" priority="141">
      <formula>$K$29="BAJA"</formula>
    </cfRule>
    <cfRule type="expression" dxfId="74" priority="142">
      <formula>$K$29="MODERADA"</formula>
    </cfRule>
    <cfRule type="expression" dxfId="73" priority="143">
      <formula>$K$29="ALTA"</formula>
    </cfRule>
    <cfRule type="expression" dxfId="72" priority="144">
      <formula>$K$29="EXTREMA"</formula>
    </cfRule>
  </conditionalFormatting>
  <conditionalFormatting sqref="K160:K166">
    <cfRule type="expression" dxfId="71" priority="129">
      <formula>$AB$15="MODERADA"</formula>
    </cfRule>
    <cfRule type="expression" dxfId="70" priority="130">
      <formula>$AB$15="EXTREMA"</formula>
    </cfRule>
    <cfRule type="expression" dxfId="69" priority="131">
      <formula>$AB$15="ALTA"</formula>
    </cfRule>
    <cfRule type="expression" dxfId="68" priority="132">
      <formula>$AB$15="BAJA"</formula>
    </cfRule>
  </conditionalFormatting>
  <conditionalFormatting sqref="AB160:AB161">
    <cfRule type="expression" dxfId="67" priority="125">
      <formula>$AB$15="MODERADA"</formula>
    </cfRule>
    <cfRule type="expression" dxfId="66" priority="126">
      <formula>$AB$15="EXTREMA"</formula>
    </cfRule>
    <cfRule type="expression" dxfId="65" priority="127">
      <formula>$AB$15="ALTA"</formula>
    </cfRule>
    <cfRule type="expression" dxfId="64" priority="128">
      <formula>$AB$15="BAJA"</formula>
    </cfRule>
  </conditionalFormatting>
  <conditionalFormatting sqref="AB162:AB166">
    <cfRule type="expression" dxfId="63" priority="121">
      <formula>$AB$15="MODERADA"</formula>
    </cfRule>
    <cfRule type="expression" dxfId="62" priority="122">
      <formula>$AB$15="EXTREMA"</formula>
    </cfRule>
    <cfRule type="expression" dxfId="61" priority="123">
      <formula>$AB$15="ALTA"</formula>
    </cfRule>
    <cfRule type="expression" dxfId="60" priority="124">
      <formula>$AB$15="BAJA"</formula>
    </cfRule>
  </conditionalFormatting>
  <conditionalFormatting sqref="K188 K190">
    <cfRule type="expression" dxfId="59" priority="113">
      <formula>$K$22="BAJA"</formula>
    </cfRule>
    <cfRule type="expression" dxfId="58" priority="114">
      <formula>$K$22="MODERADA"</formula>
    </cfRule>
    <cfRule type="expression" dxfId="57" priority="115">
      <formula>$K$22="ALTA"</formula>
    </cfRule>
    <cfRule type="expression" dxfId="56" priority="116">
      <formula>$K$22="EXTREMA"</formula>
    </cfRule>
  </conditionalFormatting>
  <conditionalFormatting sqref="AB188:AB194">
    <cfRule type="expression" dxfId="55" priority="105">
      <formula>$AB$15="MODERADA"</formula>
    </cfRule>
    <cfRule type="expression" dxfId="54" priority="106">
      <formula>$AB$15="EXTREMA"</formula>
    </cfRule>
    <cfRule type="expression" dxfId="53" priority="107">
      <formula>$AB$15="ALTA"</formula>
    </cfRule>
    <cfRule type="expression" dxfId="52" priority="108">
      <formula>$AB$15="BAJA"</formula>
    </cfRule>
  </conditionalFormatting>
  <conditionalFormatting sqref="AB195:AB201">
    <cfRule type="expression" dxfId="51" priority="101">
      <formula>$AB$15="MODERADA"</formula>
    </cfRule>
    <cfRule type="expression" dxfId="50" priority="102">
      <formula>$AB$15="EXTREMA"</formula>
    </cfRule>
    <cfRule type="expression" dxfId="49" priority="103">
      <formula>$AB$15="ALTA"</formula>
    </cfRule>
    <cfRule type="expression" dxfId="48" priority="104">
      <formula>$AB$15="BAJA"</formula>
    </cfRule>
  </conditionalFormatting>
  <conditionalFormatting sqref="K195 K197">
    <cfRule type="expression" dxfId="47" priority="93">
      <formula>$K$22="BAJA"</formula>
    </cfRule>
    <cfRule type="expression" dxfId="46" priority="94">
      <formula>$K$22="MODERADA"</formula>
    </cfRule>
    <cfRule type="expression" dxfId="45" priority="95">
      <formula>$K$22="ALTA"</formula>
    </cfRule>
    <cfRule type="expression" dxfId="44" priority="96">
      <formula>$K$22="EXTREMA"</formula>
    </cfRule>
  </conditionalFormatting>
  <conditionalFormatting sqref="K202 K204">
    <cfRule type="expression" dxfId="43" priority="81">
      <formula>$K$29="BAJA"</formula>
    </cfRule>
    <cfRule type="expression" dxfId="42" priority="82">
      <formula>$K$29="MODERADA"</formula>
    </cfRule>
    <cfRule type="expression" dxfId="41" priority="83">
      <formula>$K$29="ALTA"</formula>
    </cfRule>
    <cfRule type="expression" dxfId="40" priority="84">
      <formula>$K$29="EXTREMA"</formula>
    </cfRule>
  </conditionalFormatting>
  <conditionalFormatting sqref="AB202:AB208">
    <cfRule type="expression" dxfId="39" priority="77">
      <formula>$AB$15="MODERADA"</formula>
    </cfRule>
    <cfRule type="expression" dxfId="38" priority="78">
      <formula>$AB$15="EXTREMA"</formula>
    </cfRule>
    <cfRule type="expression" dxfId="37" priority="79">
      <formula>$AB$15="ALTA"</formula>
    </cfRule>
    <cfRule type="expression" dxfId="36" priority="80">
      <formula>$AB$15="BAJA"</formula>
    </cfRule>
  </conditionalFormatting>
  <conditionalFormatting sqref="AB209 AB211">
    <cfRule type="expression" dxfId="35" priority="65">
      <formula>$K$29="BAJA"</formula>
    </cfRule>
    <cfRule type="expression" dxfId="34" priority="66">
      <formula>$K$29="MODERADA"</formula>
    </cfRule>
    <cfRule type="expression" dxfId="33" priority="67">
      <formula>$K$29="ALTA"</formula>
    </cfRule>
    <cfRule type="expression" dxfId="32" priority="68">
      <formula>$K$29="EXTREMA"</formula>
    </cfRule>
  </conditionalFormatting>
  <conditionalFormatting sqref="K209:K215">
    <cfRule type="expression" dxfId="31" priority="61">
      <formula>$K$14="BAJA"</formula>
    </cfRule>
    <cfRule type="expression" dxfId="30" priority="62">
      <formula>$K$14="MODERADA"</formula>
    </cfRule>
    <cfRule type="expression" dxfId="29" priority="63">
      <formula>$K$57="ALTA"</formula>
    </cfRule>
    <cfRule type="expression" dxfId="28" priority="64">
      <formula>$K$14="EXTREMA"</formula>
    </cfRule>
  </conditionalFormatting>
  <conditionalFormatting sqref="AB216:AB222">
    <cfRule type="expression" dxfId="27" priority="49">
      <formula>$AB$15="MODERADA"</formula>
    </cfRule>
    <cfRule type="expression" dxfId="26" priority="50">
      <formula>$AB$15="EXTREMA"</formula>
    </cfRule>
    <cfRule type="expression" dxfId="25" priority="51">
      <formula>$AB$15="ALTA"</formula>
    </cfRule>
    <cfRule type="expression" dxfId="24" priority="52">
      <formula>$AB$15="BAJA"</formula>
    </cfRule>
  </conditionalFormatting>
  <conditionalFormatting sqref="K216 K218">
    <cfRule type="expression" dxfId="23" priority="45">
      <formula>$K$22="BAJA"</formula>
    </cfRule>
    <cfRule type="expression" dxfId="22" priority="46">
      <formula>$K$22="MODERADA"</formula>
    </cfRule>
    <cfRule type="expression" dxfId="21" priority="47">
      <formula>$K$22="ALTA"</formula>
    </cfRule>
    <cfRule type="expression" dxfId="20" priority="48">
      <formula>$K$22="EXTREMA"</formula>
    </cfRule>
  </conditionalFormatting>
  <conditionalFormatting sqref="K223 K225">
    <cfRule type="expression" dxfId="19" priority="33">
      <formula>$K$29="BAJA"</formula>
    </cfRule>
    <cfRule type="expression" dxfId="18" priority="34">
      <formula>$K$29="MODERADA"</formula>
    </cfRule>
    <cfRule type="expression" dxfId="17" priority="35">
      <formula>$K$29="ALTA"</formula>
    </cfRule>
    <cfRule type="expression" dxfId="16" priority="36">
      <formula>$K$29="EXTREMA"</formula>
    </cfRule>
  </conditionalFormatting>
  <conditionalFormatting sqref="AB223 AB225">
    <cfRule type="expression" dxfId="15" priority="29">
      <formula>$K$29="BAJA"</formula>
    </cfRule>
    <cfRule type="expression" dxfId="14" priority="30">
      <formula>$K$29="MODERADA"</formula>
    </cfRule>
    <cfRule type="expression" dxfId="13" priority="31">
      <formula>$K$29="ALTA"</formula>
    </cfRule>
    <cfRule type="expression" dxfId="12" priority="32">
      <formula>$K$29="EXTREMA"</formula>
    </cfRule>
  </conditionalFormatting>
  <conditionalFormatting sqref="AB27 AB29">
    <cfRule type="expression" dxfId="11" priority="9">
      <formula>$K$29="BAJA"</formula>
    </cfRule>
    <cfRule type="expression" dxfId="10" priority="10">
      <formula>$K$29="MODERADA"</formula>
    </cfRule>
    <cfRule type="expression" dxfId="9" priority="11">
      <formula>$K$29="ALTA"</formula>
    </cfRule>
    <cfRule type="expression" dxfId="8" priority="12">
      <formula>$K$29="EXTREMA"</formula>
    </cfRule>
  </conditionalFormatting>
  <conditionalFormatting sqref="AB104:AB110">
    <cfRule type="expression" dxfId="7" priority="5">
      <formula>$AB$15="MODERADA"</formula>
    </cfRule>
    <cfRule type="expression" dxfId="6" priority="6">
      <formula>$AB$15="EXTREMA"</formula>
    </cfRule>
    <cfRule type="expression" dxfId="5" priority="7">
      <formula>$AB$15="ALTA"</formula>
    </cfRule>
    <cfRule type="expression" dxfId="4" priority="8">
      <formula>$AB$15="BAJA"</formula>
    </cfRule>
  </conditionalFormatting>
  <conditionalFormatting sqref="AB104 AB106">
    <cfRule type="expression" dxfId="3" priority="1">
      <formula>$K$29="BAJA"</formula>
    </cfRule>
    <cfRule type="expression" dxfId="2" priority="2">
      <formula>$K$29="MODERADA"</formula>
    </cfRule>
    <cfRule type="expression" dxfId="1" priority="3">
      <formula>$K$29="ALTA"</formula>
    </cfRule>
    <cfRule type="expression" dxfId="0" priority="4">
      <formula>$K$29="EXTREMA"</formula>
    </cfRule>
  </conditionalFormatting>
  <dataValidations count="20">
    <dataValidation type="list" allowBlank="1" showInputMessage="1" showErrorMessage="1" sqref="N13:N26">
      <formula1>$XEV$12:$XEW$12</formula1>
    </dataValidation>
    <dataValidation type="list" allowBlank="1" showInputMessage="1" showErrorMessage="1" sqref="H13:H26">
      <formula1>$XEV$10:$XEX$10</formula1>
    </dataValidation>
    <dataValidation type="list" allowBlank="1" showInputMessage="1" showErrorMessage="1" sqref="F13:F26 F34:F68 F90:F166 F188:F229">
      <formula1>$XEV$2:$XEV$6</formula1>
    </dataValidation>
    <dataValidation type="list" allowBlank="1" showInputMessage="1" showErrorMessage="1" sqref="V13:V26">
      <formula1>$XEX$12:$XFD$12</formula1>
    </dataValidation>
    <dataValidation type="list" allowBlank="1" showInputMessage="1" showErrorMessage="1" sqref="V167:V187">
      <formula1>$URH$11:$XFD$11</formula1>
    </dataValidation>
    <dataValidation type="list" allowBlank="1" showInputMessage="1" showErrorMessage="1" sqref="F167:F187">
      <formula1>$URF$2:$URF$6</formula1>
    </dataValidation>
    <dataValidation type="list" allowBlank="1" showInputMessage="1" showErrorMessage="1" sqref="H167:H187">
      <formula1>$URF$9:$URH$9</formula1>
    </dataValidation>
    <dataValidation type="list" allowBlank="1" showInputMessage="1" showErrorMessage="1" sqref="N167:N187">
      <formula1>$URF$11:$URG$11</formula1>
    </dataValidation>
    <dataValidation type="list" allowBlank="1" showInputMessage="1" showErrorMessage="1" sqref="V69:V103">
      <formula1>$WWO$11:$XFD$11</formula1>
    </dataValidation>
    <dataValidation type="list" allowBlank="1" showInputMessage="1" showErrorMessage="1" sqref="F69:F103">
      <formula1>$WWM$2:$WWM$6</formula1>
    </dataValidation>
    <dataValidation type="list" allowBlank="1" showInputMessage="1" showErrorMessage="1" sqref="H69:H103">
      <formula1>$WWM$9:$WWO$9</formula1>
    </dataValidation>
    <dataValidation type="list" allowBlank="1" showInputMessage="1" showErrorMessage="1" sqref="N69:N70 N72:N77 N79:N84 N86:N103">
      <formula1>$WWM$11:$WWN$11</formula1>
    </dataValidation>
    <dataValidation type="list" allowBlank="1" showInputMessage="1" showErrorMessage="1" sqref="V188:V229 V34:V68 V90:V166">
      <formula1>$XEX$11:$XFD$11</formula1>
    </dataValidation>
    <dataValidation type="list" allowBlank="1" showInputMessage="1" showErrorMessage="1" sqref="H90:H166 H34:H68 H188:H229">
      <formula1>$XEV$9:$XEX$9</formula1>
    </dataValidation>
    <dataValidation type="list" allowBlank="1" showInputMessage="1" showErrorMessage="1" sqref="N90:N103 N34:N68 N160:N166 N188:N229 N71 N78 N85">
      <formula1>$XEV$11:$XEW$11</formula1>
    </dataValidation>
    <dataValidation type="list" allowBlank="1" showInputMessage="1" showErrorMessage="1" sqref="N104:N159">
      <formula1>$XET$11:$XEU$11</formula1>
    </dataValidation>
    <dataValidation type="list" allowBlank="1" showInputMessage="1" showErrorMessage="1" sqref="V27:V33">
      <formula1>$XAK$11:$XFD$11</formula1>
    </dataValidation>
    <dataValidation type="list" allowBlank="1" showInputMessage="1" showErrorMessage="1" sqref="F27:F33">
      <formula1>$XAI$2:$XAI$6</formula1>
    </dataValidation>
    <dataValidation type="list" allowBlank="1" showInputMessage="1" showErrorMessage="1" sqref="H27:H33">
      <formula1>$XAI$10:$XAK$10</formula1>
    </dataValidation>
    <dataValidation type="list" allowBlank="1" showInputMessage="1" showErrorMessage="1" sqref="N27:N33">
      <formula1>$XAI$12:$XAJ$12</formula1>
    </dataValidation>
  </dataValidations>
  <printOptions horizontalCentered="1"/>
  <pageMargins left="0" right="0" top="0.39370078740157483" bottom="0.51181102362204722" header="0.31496062992125984" footer="0.31496062992125984"/>
  <pageSetup scale="23" orientation="landscape" r:id="rId1"/>
  <rowBreaks count="4" manualBreakCount="4">
    <brk id="60" max="35" man="1"/>
    <brk id="103" max="35" man="1"/>
    <brk id="159" max="35" man="1"/>
    <brk id="215" max="35" man="1"/>
  </rowBreaks>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5"/>
  <sheetViews>
    <sheetView workbookViewId="0">
      <selection activeCell="G18" sqref="G18"/>
    </sheetView>
  </sheetViews>
  <sheetFormatPr baseColWidth="10" defaultRowHeight="15"/>
  <sheetData>
    <row r="1" spans="1:36" s="8" customFormat="1" ht="18.75">
      <c r="A1" s="861" t="s">
        <v>28</v>
      </c>
      <c r="B1" s="861"/>
      <c r="C1" s="862"/>
      <c r="D1" s="862"/>
      <c r="E1" s="862"/>
      <c r="F1" s="862"/>
      <c r="G1" s="862"/>
      <c r="H1" s="862"/>
      <c r="I1" s="862"/>
      <c r="J1" s="862"/>
      <c r="K1" s="862"/>
      <c r="L1" s="862"/>
      <c r="M1" s="862"/>
      <c r="N1" s="862"/>
      <c r="O1" s="862"/>
      <c r="P1" s="862"/>
      <c r="Q1" s="862"/>
      <c r="R1" s="862"/>
      <c r="S1" s="862"/>
      <c r="T1" s="862"/>
      <c r="U1" s="862"/>
      <c r="V1" s="862"/>
      <c r="W1" s="862"/>
      <c r="X1" s="862"/>
      <c r="Y1" s="862"/>
      <c r="Z1" s="862"/>
      <c r="AA1" s="862"/>
      <c r="AB1" s="862"/>
      <c r="AC1" s="862"/>
      <c r="AD1" s="862"/>
      <c r="AE1" s="862"/>
      <c r="AF1" s="862"/>
      <c r="AG1" s="862"/>
      <c r="AH1" s="862"/>
      <c r="AI1" s="862"/>
      <c r="AJ1" s="862"/>
    </row>
    <row r="2" spans="1:36" ht="15.75">
      <c r="A2" s="852" t="s">
        <v>46</v>
      </c>
      <c r="B2" s="852"/>
      <c r="C2" s="863"/>
      <c r="D2" s="852" t="s">
        <v>51</v>
      </c>
      <c r="E2" s="863"/>
      <c r="F2" s="863"/>
      <c r="G2" s="863"/>
      <c r="H2" s="863"/>
      <c r="I2" s="863"/>
      <c r="J2" s="863"/>
      <c r="K2" s="863"/>
      <c r="L2" s="863"/>
      <c r="M2" s="863"/>
      <c r="N2" s="863"/>
      <c r="O2" s="863"/>
      <c r="P2" s="863"/>
      <c r="Q2" s="863"/>
      <c r="R2" s="863"/>
      <c r="S2" s="863"/>
      <c r="T2" s="863"/>
      <c r="U2" s="863"/>
      <c r="V2" s="863"/>
      <c r="W2" s="863"/>
      <c r="X2" s="863"/>
      <c r="Y2" s="863"/>
      <c r="Z2" s="863"/>
      <c r="AA2" s="863"/>
      <c r="AB2" s="863"/>
      <c r="AC2" s="863"/>
      <c r="AD2" s="863"/>
      <c r="AE2" s="854" t="s">
        <v>47</v>
      </c>
      <c r="AF2" s="854"/>
      <c r="AG2" s="854"/>
      <c r="AH2" s="854" t="s">
        <v>26</v>
      </c>
      <c r="AI2" s="854"/>
      <c r="AJ2" s="854"/>
    </row>
    <row r="3" spans="1:36">
      <c r="A3" s="858">
        <v>1</v>
      </c>
      <c r="B3" s="858"/>
      <c r="C3" s="859"/>
      <c r="D3" s="207" t="s">
        <v>188</v>
      </c>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60">
        <v>43131</v>
      </c>
      <c r="AF3" s="300"/>
      <c r="AG3" s="300"/>
      <c r="AH3" s="207" t="s">
        <v>189</v>
      </c>
      <c r="AI3" s="300"/>
      <c r="AJ3" s="300"/>
    </row>
    <row r="4" spans="1:36">
      <c r="A4" s="858"/>
      <c r="B4" s="858"/>
      <c r="C4" s="859"/>
      <c r="D4" s="207"/>
      <c r="E4" s="859"/>
      <c r="F4" s="859"/>
      <c r="G4" s="859"/>
      <c r="H4" s="859"/>
      <c r="I4" s="859"/>
      <c r="J4" s="859"/>
      <c r="K4" s="859"/>
      <c r="L4" s="859"/>
      <c r="M4" s="859"/>
      <c r="N4" s="859"/>
      <c r="O4" s="859"/>
      <c r="P4" s="859"/>
      <c r="Q4" s="859"/>
      <c r="R4" s="859"/>
      <c r="S4" s="859"/>
      <c r="T4" s="859"/>
      <c r="U4" s="859"/>
      <c r="V4" s="859"/>
      <c r="W4" s="859"/>
      <c r="X4" s="859"/>
      <c r="Y4" s="859"/>
      <c r="Z4" s="859"/>
      <c r="AA4" s="859"/>
      <c r="AB4" s="859"/>
      <c r="AC4" s="859"/>
      <c r="AD4" s="859"/>
      <c r="AE4" s="860"/>
      <c r="AF4" s="300"/>
      <c r="AG4" s="300"/>
      <c r="AH4" s="207"/>
      <c r="AI4" s="300"/>
      <c r="AJ4" s="300"/>
    </row>
    <row r="5" spans="1:36">
      <c r="A5" s="858"/>
      <c r="B5" s="858"/>
      <c r="C5" s="859"/>
      <c r="D5" s="207"/>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c r="AE5" s="300"/>
      <c r="AF5" s="300"/>
      <c r="AG5" s="300"/>
      <c r="AH5" s="300"/>
      <c r="AI5" s="300"/>
      <c r="AJ5" s="300"/>
    </row>
  </sheetData>
  <mergeCells count="17">
    <mergeCell ref="A5:C5"/>
    <mergeCell ref="D5:AD5"/>
    <mergeCell ref="AE5:AG5"/>
    <mergeCell ref="AH5:AJ5"/>
    <mergeCell ref="A2:C2"/>
    <mergeCell ref="D2:AD2"/>
    <mergeCell ref="AE2:AG2"/>
    <mergeCell ref="AH2:AJ2"/>
    <mergeCell ref="A3:C3"/>
    <mergeCell ref="D3:AD3"/>
    <mergeCell ref="AE3:AG3"/>
    <mergeCell ref="AH3:AJ3"/>
    <mergeCell ref="A4:C4"/>
    <mergeCell ref="D4:AD4"/>
    <mergeCell ref="AE4:AG4"/>
    <mergeCell ref="AH4:AJ4"/>
    <mergeCell ref="A1:AJ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APOYO</vt:lpstr>
      <vt:lpstr>Hoja1</vt:lpstr>
      <vt:lpstr>APOYO!Área_de_impresión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Yuly Milena Gomez Romero</cp:lastModifiedBy>
  <cp:lastPrinted>2016-11-25T16:21:45Z</cp:lastPrinted>
  <dcterms:created xsi:type="dcterms:W3CDTF">2016-10-28T13:56:30Z</dcterms:created>
  <dcterms:modified xsi:type="dcterms:W3CDTF">2018-04-30T17:34:41Z</dcterms:modified>
</cp:coreProperties>
</file>