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66925"/>
  <mc:AlternateContent xmlns:mc="http://schemas.openxmlformats.org/markup-compatibility/2006">
    <mc:Choice Requires="x15">
      <x15ac:absPath xmlns:x15ac="http://schemas.microsoft.com/office/spreadsheetml/2010/11/ac" url="E:\IDIPRON\WILLI\Herramientas de Gestión\Documentos Metodologicos\Admon Riesgos\2022\Corrupción\Remitidos Líderes\"/>
    </mc:Choice>
  </mc:AlternateContent>
  <xr:revisionPtr revIDLastSave="0" documentId="8_{B753B57E-9B19-449C-9247-4F5002EEBE9C}" xr6:coauthVersionLast="47" xr6:coauthVersionMax="47" xr10:uidLastSave="{00000000-0000-0000-0000-000000000000}"/>
  <bookViews>
    <workbookView xWindow="-120" yWindow="-120" windowWidth="29040" windowHeight="15840" xr2:uid="{38379919-64FC-4686-AAE6-94F33B0ED37E}"/>
  </bookViews>
  <sheets>
    <sheet name="R1" sheetId="1" r:id="rId1"/>
    <sheet name="ENCUESTA DE IMPACTO - R1" sheetId="6" r:id="rId2"/>
    <sheet name="Datos" sheetId="4" state="hidden" r:id="rId3"/>
    <sheet name="R2" sheetId="5" r:id="rId4"/>
    <sheet name="ENCUESTA DE IMPACTO - R2" sheetId="2" r:id="rId5"/>
  </sheets>
  <definedNames>
    <definedName name="_xlnm.Print_Area" localSheetId="0">'R1'!$A$1:$AG$22</definedName>
    <definedName name="_xlnm.Print_Area" localSheetId="3">'R2'!$A$1:$AG$22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3" i="6" l="1"/>
  <c r="C23" i="6"/>
  <c r="D28" i="6" s="1"/>
  <c r="L22" i="5"/>
  <c r="L21" i="5"/>
  <c r="L20" i="5"/>
  <c r="L19" i="5"/>
  <c r="L18" i="5"/>
  <c r="L17" i="5"/>
  <c r="L16" i="5"/>
  <c r="M16" i="5" s="1"/>
  <c r="M19" i="5" s="1"/>
  <c r="G16" i="5"/>
  <c r="H16" i="5" s="1"/>
  <c r="D27" i="6" l="1"/>
  <c r="D29" i="6"/>
  <c r="P16" i="5"/>
  <c r="O19" i="5"/>
  <c r="Q19" i="5" l="1"/>
  <c r="R16" i="5" s="1"/>
  <c r="S16" i="5" s="1"/>
  <c r="T16" i="5" s="1"/>
  <c r="O16" i="5"/>
  <c r="D23" i="2"/>
  <c r="C23" i="2"/>
  <c r="G16" i="1"/>
  <c r="H16" i="1" s="1"/>
  <c r="L22" i="1"/>
  <c r="L21" i="1"/>
  <c r="L20" i="1"/>
  <c r="L19" i="1"/>
  <c r="L18" i="1"/>
  <c r="L17" i="1"/>
  <c r="L16" i="1"/>
  <c r="D27" i="2" l="1"/>
  <c r="D29" i="2"/>
  <c r="D28" i="2"/>
  <c r="M16" i="1"/>
  <c r="M19" i="1" s="1"/>
  <c r="O19" i="1" s="1"/>
  <c r="Q19" i="1" s="1"/>
  <c r="R16" i="1" s="1"/>
  <c r="S16" i="1" s="1"/>
  <c r="T16" i="1" s="1"/>
  <c r="P16" i="1" l="1"/>
  <c r="O16" i="1"/>
</calcChain>
</file>

<file path=xl/sharedStrings.xml><?xml version="1.0" encoding="utf-8"?>
<sst xmlns="http://schemas.openxmlformats.org/spreadsheetml/2006/main" count="356" uniqueCount="173">
  <si>
    <t>PROCESO</t>
  </si>
  <si>
    <t>PLANEACIÓN</t>
  </si>
  <si>
    <t>CÓDIGO</t>
  </si>
  <si>
    <t>VERSIÓN</t>
  </si>
  <si>
    <t>ASIGNADO</t>
  </si>
  <si>
    <t>MAPA DE RIESGOS DE CORRUPCIÓN</t>
  </si>
  <si>
    <t>PÁGINA</t>
  </si>
  <si>
    <t>NO</t>
  </si>
  <si>
    <t>VIGENTE DESDE</t>
  </si>
  <si>
    <t>ADECUADO</t>
  </si>
  <si>
    <t>MODERADO</t>
  </si>
  <si>
    <t>CONFIABLE</t>
  </si>
  <si>
    <t>IDENTIFICACIÓN DEL RIESGO</t>
  </si>
  <si>
    <t>VALORACIÓN DEL RIESGO</t>
  </si>
  <si>
    <t>SE INVESTIGAN Y SE RESUELVEN OPORTUNAMENTE</t>
  </si>
  <si>
    <t>CAUSA</t>
  </si>
  <si>
    <t>RIESGO</t>
  </si>
  <si>
    <t>ANÁLISIS DEL RIESGO</t>
  </si>
  <si>
    <t>EVALUACIÓN DEL RIESGO</t>
  </si>
  <si>
    <t>RIESGO RESIDUAL</t>
  </si>
  <si>
    <t>COMPLETA</t>
  </si>
  <si>
    <t>RIESGO INHERENTE</t>
  </si>
  <si>
    <t xml:space="preserve">DESCRIPCIÓN DE LA ACTIVIDAD DE CONTROL </t>
  </si>
  <si>
    <t xml:space="preserve">CARACTERISTICAS DEL CONTROL </t>
  </si>
  <si>
    <t>SÍ/NO</t>
  </si>
  <si>
    <t>Valor</t>
  </si>
  <si>
    <t>PESO DEL DISEÑO DE CADA CONTROL</t>
  </si>
  <si>
    <t>PESO DE LA EJECUCIÓN DE CADA CONTROL</t>
  </si>
  <si>
    <t>SOLIDEZ INDIVIDUAL DE CADA CONTROL</t>
  </si>
  <si>
    <t xml:space="preserve">DEBE ESTABLECER ACCIONES PARA FORTALECER EL CONTROL </t>
  </si>
  <si>
    <t>CONTROLES AYUDAN A DISMINUIR PROBABILIDAD</t>
  </si>
  <si>
    <t>ZONA DE RIESGO RESIDUAL</t>
  </si>
  <si>
    <t>OPCIÓN DE MANEJO</t>
  </si>
  <si>
    <t>ACCIONES DE CONTINGENCIA EN CASO DE MATERIALIZACIÓN DEL RIESGO</t>
  </si>
  <si>
    <t>ZONA DE RIESGO INHERENTE</t>
  </si>
  <si>
    <t>ACCIONES A IMPLEMENTAR PARA EL FORTALECIMIENTO</t>
  </si>
  <si>
    <t>PERIODO DE EJECUCIÓN DE LAS ACCIONES A IMPLEMENTAR</t>
  </si>
  <si>
    <t>OBSERVACIONES DEL MONITOREO</t>
  </si>
  <si>
    <t>¿Existe un responsable asignado a la ejecución del control?</t>
  </si>
  <si>
    <t>DIRECTAMENTE</t>
  </si>
  <si>
    <t>EXTREMO</t>
  </si>
  <si>
    <t>ALTO</t>
  </si>
  <si>
    <t>¿El responsable tiene la autoridad y adecuada segregación de funciones en la ejecución del control?</t>
  </si>
  <si>
    <t>MAYOR</t>
  </si>
  <si>
    <t>¿La oportunidad en que se ejecuta el control ayuda a prevenir la mitigación del riesgo o a detectar la materialización del riesgo de manera oportuna?</t>
  </si>
  <si>
    <t>No. De columnas en la matriz de riesgo que se desplaza en el eje de la probabilidad.</t>
  </si>
  <si>
    <t>CATASTRÓFICO</t>
  </si>
  <si>
    <t>¿Las actividades que se desarrollan en el
control realmente buscan por si sola prevenir o detectar las causas que pueden dar origen al riesgo, Ej.: verificar, validar, cotejar, comparar, revisar, etc.?</t>
  </si>
  <si>
    <t>PREVENIR</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</si>
  <si>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</si>
  <si>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</si>
  <si>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</si>
  <si>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FORMATO PARA DETERMINAR EL IMPACTO</t>
  </si>
  <si>
    <t xml:space="preserve">Nº </t>
  </si>
  <si>
    <t xml:space="preserve">PREGUNTA </t>
  </si>
  <si>
    <t>RESPUESTA</t>
  </si>
  <si>
    <t>SI EL RIESGO DE CORRUPCIÓN SE MATERIALIZA PODRÍA...</t>
  </si>
  <si>
    <t>SI</t>
  </si>
  <si>
    <t>¿Afectar al grupo de funcionarios del proceso?</t>
  </si>
  <si>
    <t>¿Afectar el cumplimiento de metas y objetivos de la dependencia?</t>
  </si>
  <si>
    <t xml:space="preserve">¿Afectar el cumplimiento de misión de la Entidad? </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</si>
  <si>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</si>
  <si>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</si>
  <si>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</si>
  <si>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</si>
  <si>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</si>
  <si>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</si>
  <si>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</si>
  <si>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</si>
  <si>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</si>
  <si>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</si>
  <si>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</si>
  <si>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</si>
  <si>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</si>
  <si>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</si>
  <si>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</si>
  <si>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</si>
  <si>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TOTAL PREGUNTAS AFIRMATIVAS:                     
TOTAL PREGUNTAS NEGATIVAS:</t>
  </si>
  <si>
    <r>
      <t>·</t>
    </r>
    <r>
      <rPr>
        <sz val="7"/>
        <color theme="1"/>
        <rFont val="Times New Roman"/>
        <family val="1"/>
      </rPr>
      <t>  </t>
    </r>
    <r>
      <rPr>
        <sz val="11"/>
        <color theme="1"/>
        <rFont val="Times New Roman"/>
        <family val="1"/>
      </rPr>
      <t xml:space="preserve">Responder afirmativamente de </t>
    </r>
    <r>
      <rPr>
        <b/>
        <sz val="11"/>
        <color theme="1"/>
        <rFont val="Times New Roman"/>
        <family val="1"/>
      </rPr>
      <t>UNA a CINCO</t>
    </r>
    <r>
      <rPr>
        <sz val="11"/>
        <color theme="1"/>
        <rFont val="Times New Roman"/>
        <family val="1"/>
      </rPr>
      <t xml:space="preserve"> pregunta(s) genera un impacto </t>
    </r>
    <r>
      <rPr>
        <b/>
        <sz val="11"/>
        <color theme="1"/>
        <rFont val="Times New Roman"/>
        <family val="1"/>
      </rPr>
      <t>MODERADO.</t>
    </r>
  </si>
  <si>
    <r>
      <t>·</t>
    </r>
    <r>
      <rPr>
        <sz val="7"/>
        <color theme="1"/>
        <rFont val="Times New Roman"/>
        <family val="1"/>
      </rPr>
      <t xml:space="preserve">  </t>
    </r>
    <r>
      <rPr>
        <sz val="11"/>
        <color theme="1"/>
        <rFont val="Times New Roman"/>
        <family val="1"/>
      </rPr>
      <t xml:space="preserve">Responder afirmativamente de </t>
    </r>
    <r>
      <rPr>
        <b/>
        <sz val="11"/>
        <color theme="1"/>
        <rFont val="Times New Roman"/>
        <family val="1"/>
      </rPr>
      <t>SEIS a ONCE</t>
    </r>
    <r>
      <rPr>
        <sz val="11"/>
        <color theme="1"/>
        <rFont val="Times New Roman"/>
        <family val="1"/>
      </rPr>
      <t xml:space="preserve"> preguntas genera un impacto </t>
    </r>
    <r>
      <rPr>
        <b/>
        <sz val="11"/>
        <color theme="1"/>
        <rFont val="Times New Roman"/>
        <family val="1"/>
      </rPr>
      <t>MAYOR.</t>
    </r>
  </si>
  <si>
    <r>
      <t>·</t>
    </r>
    <r>
      <rPr>
        <sz val="7"/>
        <color theme="1"/>
        <rFont val="Times New Roman"/>
        <family val="1"/>
      </rPr>
      <t>  </t>
    </r>
    <r>
      <rPr>
        <sz val="11"/>
        <color theme="1"/>
        <rFont val="Times New Roman"/>
        <family val="1"/>
      </rPr>
      <t xml:space="preserve">Responder afirmativamente de </t>
    </r>
    <r>
      <rPr>
        <b/>
        <sz val="11"/>
        <color theme="1"/>
        <rFont val="Times New Roman"/>
        <family val="1"/>
      </rPr>
      <t>DOCE a DIECINUEVE</t>
    </r>
    <r>
      <rPr>
        <sz val="11"/>
        <color theme="1"/>
        <rFont val="Times New Roman"/>
        <family val="1"/>
      </rPr>
      <t xml:space="preserve"> preguntas genera un impacto </t>
    </r>
    <r>
      <rPr>
        <b/>
        <sz val="11"/>
        <color theme="1"/>
        <rFont val="Times New Roman"/>
        <family val="1"/>
      </rPr>
      <t>CATASTRÓFICO.</t>
    </r>
  </si>
  <si>
    <r>
      <rPr>
        <b/>
        <sz val="11"/>
        <color theme="1"/>
        <rFont val="Times New Roman"/>
        <family val="1"/>
      </rPr>
      <t xml:space="preserve">MODERADO: </t>
    </r>
    <r>
      <rPr>
        <sz val="11"/>
        <color theme="1"/>
        <rFont val="Times New Roman"/>
        <family val="1"/>
      </rPr>
      <t>Genera medianas consecuencias sobre la entidad.</t>
    </r>
  </si>
  <si>
    <r>
      <rPr>
        <b/>
        <sz val="11"/>
        <color theme="1"/>
        <rFont val="Times New Roman"/>
        <family val="1"/>
      </rPr>
      <t xml:space="preserve">MAYOR: </t>
    </r>
    <r>
      <rPr>
        <sz val="11"/>
        <color theme="1"/>
        <rFont val="Times New Roman"/>
        <family val="1"/>
      </rPr>
      <t>Genera altas consecuencias sobre la entidad.</t>
    </r>
  </si>
  <si>
    <r>
      <rPr>
        <b/>
        <sz val="11"/>
        <color theme="1"/>
        <rFont val="Times New Roman"/>
        <family val="1"/>
      </rPr>
      <t xml:space="preserve">CATASTROFICO: </t>
    </r>
    <r>
      <rPr>
        <sz val="11"/>
        <color theme="1"/>
        <rFont val="Times New Roman"/>
        <family val="1"/>
      </rPr>
      <t>Genera consecuencias desastrosas para la entidad.</t>
    </r>
  </si>
  <si>
    <t>E-PLA-FT 020</t>
  </si>
  <si>
    <t xml:space="preserve">1 de 1 </t>
  </si>
  <si>
    <t xml:space="preserve">  05</t>
  </si>
  <si>
    <t>OBJETIVO DEL PROCESO</t>
  </si>
  <si>
    <t>ALCANCE DEL PROCESO</t>
  </si>
  <si>
    <t>FECHA DE ACTUALIZACIÓN</t>
  </si>
  <si>
    <t>3 SEGUIMIENTO</t>
  </si>
  <si>
    <t>No. de Riesgo</t>
  </si>
  <si>
    <t>PROBABILIDAD INHERENTE</t>
  </si>
  <si>
    <t>IMPACTO INHERENTE</t>
  </si>
  <si>
    <t>CONDICIONES RIESGO INHERENTE</t>
  </si>
  <si>
    <t>MUY BAJA - MODERADO</t>
  </si>
  <si>
    <t>MUY BAJA - MAYOR</t>
  </si>
  <si>
    <t>MUY BAJA - CATASTRÓFICO</t>
  </si>
  <si>
    <t>BAJA - MODERADO</t>
  </si>
  <si>
    <t>BAJA - MAYOR</t>
  </si>
  <si>
    <t>BAJA - CATASTRÓFICO</t>
  </si>
  <si>
    <t>MEDIA - MODERADO</t>
  </si>
  <si>
    <t>MEDIA - CATASTRÓFICO</t>
  </si>
  <si>
    <t>ALTA - MODERADO</t>
  </si>
  <si>
    <t>ALTA - MAYOR</t>
  </si>
  <si>
    <t>ALTA - CATASTRÓFICO</t>
  </si>
  <si>
    <t>MUY ALTA - MODERADO</t>
  </si>
  <si>
    <t>MUY ALTA - MAYOR</t>
  </si>
  <si>
    <t>MUY BAJA</t>
  </si>
  <si>
    <t>BAJA</t>
  </si>
  <si>
    <t>MEDIA</t>
  </si>
  <si>
    <t>ALTA</t>
  </si>
  <si>
    <t>MUY ALTA</t>
  </si>
  <si>
    <t>MUY ALTA - CATASTRÓFICO</t>
  </si>
  <si>
    <t>PROBABILIDAD RESIDUAL</t>
  </si>
  <si>
    <t>MEDIA - MAYOR</t>
  </si>
  <si>
    <t>ACCIONESPARA EL FORTALECIMIENTO DE LOS CONTROLES</t>
  </si>
  <si>
    <t>CONSECUENCIA</t>
  </si>
  <si>
    <t>Asignado</t>
  </si>
  <si>
    <t>No Asignado</t>
  </si>
  <si>
    <t>Adecuado</t>
  </si>
  <si>
    <t>Inadecuado</t>
  </si>
  <si>
    <t>Oportuna</t>
  </si>
  <si>
    <t>Inoportuna</t>
  </si>
  <si>
    <t>Prevenir</t>
  </si>
  <si>
    <t>Detectar</t>
  </si>
  <si>
    <t>No es un control</t>
  </si>
  <si>
    <t>Confiable</t>
  </si>
  <si>
    <t>No Confiable</t>
  </si>
  <si>
    <t>Se investigan y resuelven oportunamente</t>
  </si>
  <si>
    <t>No se investigan, ni resuelven oportunamente</t>
  </si>
  <si>
    <t>Completa</t>
  </si>
  <si>
    <t>Incopleta</t>
  </si>
  <si>
    <t>No existe</t>
  </si>
  <si>
    <t>Opciones de Manejo</t>
  </si>
  <si>
    <t>REDUCIR EL RIESGO</t>
  </si>
  <si>
    <t>EVITAR EL RIESGO</t>
  </si>
  <si>
    <t>PRODUCTO O REGISTRO QUE QUEDA DE LA EJECUCIÓN DE LAS ACCIONES PARA FORTALECER EL RIESGO</t>
  </si>
  <si>
    <t>1 SEGUIMIENTO</t>
  </si>
  <si>
    <t xml:space="preserve">MONITOREO </t>
  </si>
  <si>
    <t>FECHA DEL MONITOREO</t>
  </si>
  <si>
    <t>REPORTE DE LA EJECUCIÓN DE LOS CONTROLES</t>
  </si>
  <si>
    <t>REPORTE DE LA EJECUCIÓN DE LAS ACCIONES PARA EL FORTALECIMENTO DEL RIESGO</t>
  </si>
  <si>
    <t>¿SE MATERIALIZO EL RIESGO DURANTE EL PERIODO?</t>
  </si>
  <si>
    <t>REPORTE DE LAS ACCIONES DESARROLLADAS EN CASO DE QUE SE HAYA MATERIALIZADO EL RIESGO</t>
  </si>
  <si>
    <t>SEGUIMIENTO Y EVALUACIÓN</t>
  </si>
  <si>
    <t xml:space="preserve">OBSERVACIONES OFICINA ASESORA DE PLANEACIÓN </t>
  </si>
  <si>
    <t>OBSERVACIONES OFICINA DE          CONTROL INTERNO</t>
  </si>
  <si>
    <t>FORMULACIÓN</t>
  </si>
  <si>
    <t>RANGO DE LA EJECUCION DE CADA CONTROL</t>
  </si>
  <si>
    <r>
      <rPr>
        <b/>
        <sz val="11"/>
        <color theme="1"/>
        <rFont val="Calibri"/>
        <family val="2"/>
        <scheme val="minor"/>
      </rPr>
      <t>FUERTE</t>
    </r>
    <r>
      <rPr>
        <sz val="11"/>
        <color theme="1"/>
        <rFont val="Calibri"/>
        <family val="2"/>
        <scheme val="minor"/>
      </rPr>
      <t xml:space="preserve"> (Siempre se Ejecuta)</t>
    </r>
  </si>
  <si>
    <r>
      <rPr>
        <b/>
        <sz val="11"/>
        <color theme="1"/>
        <rFont val="Calibri"/>
        <family val="2"/>
        <scheme val="minor"/>
      </rPr>
      <t>MODERADO</t>
    </r>
    <r>
      <rPr>
        <sz val="11"/>
        <color theme="1"/>
        <rFont val="Calibri"/>
        <family val="2"/>
        <scheme val="minor"/>
      </rPr>
      <t xml:space="preserve"> (Algunas Veces)</t>
    </r>
  </si>
  <si>
    <r>
      <rPr>
        <b/>
        <sz val="11"/>
        <color theme="1"/>
        <rFont val="Calibri"/>
        <family val="2"/>
        <scheme val="minor"/>
      </rPr>
      <t>DÉBIL</t>
    </r>
    <r>
      <rPr>
        <sz val="11"/>
        <color theme="1"/>
        <rFont val="Calibri"/>
        <family val="2"/>
        <scheme val="minor"/>
      </rPr>
      <t xml:space="preserve"> (No se Ejecuta)</t>
    </r>
  </si>
  <si>
    <t>FUERTE (Siempre se Ejecuta)</t>
  </si>
  <si>
    <t>X</t>
  </si>
  <si>
    <t>SEGUIMMIENTO Y EVALUACIÓN</t>
  </si>
  <si>
    <t>Evaluar el nivel de desarrollo y grado de efectividad del Sistema de Control Interno, mediante la revisión, evaluación y seguimiento a la gestión de los procesos con un enfoque basado en riesgos, para generar alertas y recomendaciones que contribuyan al mejoramiento continuo, en el marco de los roles establecidos para las oficinas de control interno.</t>
  </si>
  <si>
    <t>Inicia con planeación y planificación del Plan Anual de Auditorías, seguido de la ejecución de actividades y autoevaluación al proceso para finalizar con la presentación de los resultados de la evaluación del Sistema de Control Interno al Comité Institucional de Coordinación de Control Interno, el seguimiento a los planes de mejoramiento y a los compromisos establecidos.</t>
  </si>
  <si>
    <t>Primacía de Intereses particulares sobre intereses generales en los procesos de Auditorias Internas.
Inobservancia de los Principios Éticos en el desarrollo de las Auditorías Internas:  Integridad, objetividad, confidencialidad, competencia profesional y conflicto de intereses por parte del equipo Auditor.</t>
  </si>
  <si>
    <t xml:space="preserve"> -Informes de Auditoría  sesgados, sin aportes significativos en la mejora de los procesos, lo cual afectaría la efectiva toma de decisiones,  por parte de los usuarios de dichos  informes.</t>
  </si>
  <si>
    <t>x</t>
  </si>
  <si>
    <t>1. Revisar los papeles de trabajo y emitir un nuevo informe de auditoría
2. Poner en conocimiento de los entes de control correspondientes la situación presentada</t>
  </si>
  <si>
    <t>1. Socializar al equipo de la Oficina de Control Interno, el código de ética del auditor, el estatuto de auditoría y los procedimientos de la Oficina</t>
  </si>
  <si>
    <t>01/02/2022 - 30/11/2022</t>
  </si>
  <si>
    <t>Listados de asistencia, presentaciones realizadas</t>
  </si>
  <si>
    <t>Uso indebido de  información confidencial o privilegiada por parte del equipo Auditor, en favor propio o de terceros</t>
  </si>
  <si>
    <t xml:space="preserve">Debilidades en los controles del uso de la información a la que se accede en los procesos de seguimiento y/o auditoría </t>
  </si>
  <si>
    <t xml:space="preserve">
-Deterioro de la imagen y credibilidad de la Oficina de Control Interno
Pérdida de información 
Filtración de la información confidencial o privilegiada de los procesos auditados</t>
  </si>
  <si>
    <t>1. Poner en conocimiento de los entes de control correspondientes la situación presentada</t>
  </si>
  <si>
    <t>1.Socializar al equipo de la Oficina de Control Interno, el código de ética del auditor</t>
  </si>
  <si>
    <t>Manipulación de los resultados de las auditorias y/o seguimientos por parte del equipo auditor a favor del proceso evaluado o de terceros</t>
  </si>
  <si>
    <t>1.  La Jefe de la Oficina de Control Interno, cada vez que se solicita información al proceso auditado, realiza la revisión y aprobación de las solicitudes de información verificando  que la información solicitada corresponda al alcance definido para el proceso auditor. En caso de que se detecte información que no corresponda al alcance definido, se exluye de la solicitud.
2.La Jefe de la Oficina de Control Interno emite autorización para el acceso a la carpeta digital en el momento del ingreso de cada equipo auditor por medio del formato GESTIÓN DE USUARIOS, código A-TIC-FT-015.
3. Cada auditor realiza el diligenciamiento del formato INVENTARIO ÚNICO DOCUMENTAL, código A-GDO-FT-018 verificando que todos los documentos generados durante el proceso auditor o de seguimiento  sean entregados y archivados en el momento del retiro del mismo.
4. La auxiliar administrativa asignada a la Oficina de Control Interno, al momento de la creación de los expedientes contractuales de los miembros del equipo de trabajo de la oficina, realiza la verificación de la firma y entrega del Acuerdo de Confidencialidad. en caso de detectar que algun miembro del equipo no ha aportado el formato, solicita su entrega para que forme parte del expediente.</t>
  </si>
  <si>
    <t>1. La Jefe de la Oficina de Control Interno anualmente realiza la rotación del equipo auditor entre los miembros del equipo de la Oficina, mediante asignación que queda plasmada en el plan anual de auditoria y en el  Formato Programa de Auditoría S-SEG-FT-003.
2.  La Jefe de la Oficina de Control Interno, cada vez que se presenta un informe de auditoria o seguimiento,  realiza la revisión y aprobación de los informes emitidos producto de las auditorias realizadas verificando  que lo que se incluya en el informe concuerde con lo observado en el transcurso de la auditoría de acuerdo con los papeles de trabajo. En caso de detectar que el informe no refleja las situaciones encontradas y evidenciadas en los papeles de trabajo, se devuelve al equipo auditor para que sea corregido.
3. El auditor líder designado para cada auditoria y/o seguimiento controla que se cumpla con las actividades programadas, presentando los avances en reunión de equipo primario de la oficina. En caso de que se detecten retrasos o incumplimientos, se establecen actividades de contingencia que permitan cumplir lo programado.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</si>
</sst>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1"/>
      <color theme="1"/>
      <name val="Calibri"/>
      <family val="2"/>
      <scheme val="minor"/>
    </font>
    <font>
      <b/>
      <sz val="10"/>
      <color theme="1"/>
      <name val="Times New Roman"/>
      <family val="1"/>
    </font>
    <font>
      <sz val="10"/>
      <color theme="1"/>
      <name val="Times New Roman"/>
      <family val="1"/>
    </font>
    <font>
      <b/>
      <sz val="11"/>
      <color theme="1"/>
      <name val="Times New Roman"/>
      <family val="1"/>
    </font>
    <font>
      <sz val="11"/>
      <color theme="1"/>
      <name val="Times New Roman"/>
      <family val="1"/>
    </font>
    <font>
      <b/>
      <sz val="10"/>
      <name val="Times New Roman"/>
      <family val="1"/>
    </font>
    <font>
      <b/>
      <sz val="12"/>
      <name val="Times New Roman"/>
      <family val="1"/>
    </font>
    <font>
      <b/>
      <sz val="14"/>
      <color theme="1"/>
      <name val="Times New Roman"/>
      <family val="1"/>
    </font>
    <font>
      <sz val="12"/>
      <color theme="1"/>
      <name val="Times New Roman"/>
      <family val="1"/>
    </font>
    <font>
      <b/>
      <sz val="16"/>
      <color theme="1"/>
      <name val="Times New Roman"/>
      <family val="1"/>
    </font>
    <font>
      <b/>
      <sz val="12"/>
      <color theme="1"/>
      <name val="Times New Roman"/>
      <family val="1"/>
    </font>
    <font>
      <sz val="10"/>
      <color theme="0" tint="-0.34998626667073579"/>
      <name val="Times New Roman"/>
      <family val="1"/>
    </font>
    <font>
      <sz val="11"/>
      <color theme="1"/>
      <name val="Symbol"/>
      <family val="1"/>
      <charset val="2"/>
    </font>
    <font>
      <sz val="7"/>
      <color theme="1"/>
      <name val="Times New Roman"/>
      <family val="1"/>
    </font>
    <font>
      <sz val="16"/>
      <color theme="1"/>
      <name val="Times New Roman"/>
      <family val="1"/>
    </font>
    <font>
      <b/>
      <sz val="20"/>
      <color theme="1"/>
      <name val="Calibri"/>
      <family val="2"/>
      <scheme val="minor"/>
    </font>
    <font>
      <b/>
      <sz val="20"/>
      <color theme="1"/>
      <name val="Times New Roman"/>
      <family val="1"/>
    </font>
    <font>
      <sz val="14"/>
      <color theme="1"/>
      <name val="Times New Roman"/>
      <family val="1"/>
    </font>
    <font>
      <sz val="14"/>
      <name val="Times New Roman"/>
      <family val="1"/>
    </font>
    <font>
      <sz val="12"/>
      <name val="Times New Roman"/>
      <family val="1"/>
    </font>
  </fonts>
  <fills count="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D9D9D9"/>
        <bgColor indexed="64"/>
      </patternFill>
    </fill>
    <fill>
      <patternFill patternType="solid">
        <fgColor theme="5" tint="0.59999389629810485"/>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thin">
        <color indexed="64"/>
      </top>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right/>
      <top style="hair">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cellStyleXfs>
  <cellXfs count="203">
    <xf numFmtId="0" fontId="0" fillId="0" borderId="0" xfId="0"/>
    <xf numFmtId="0" fontId="3" fillId="0" borderId="0" xfId="0" applyFont="1" applyProtection="1"/>
    <xf numFmtId="0" fontId="2" fillId="0" borderId="0" xfId="0" applyFont="1" applyProtection="1"/>
    <xf numFmtId="0" fontId="6" fillId="3" borderId="10" xfId="0" applyFont="1" applyFill="1" applyBorder="1" applyAlignment="1" applyProtection="1">
      <alignment horizontal="center" vertical="center"/>
    </xf>
    <xf numFmtId="0" fontId="7" fillId="3" borderId="11" xfId="0" applyFont="1" applyFill="1" applyBorder="1" applyAlignment="1" applyProtection="1">
      <alignment horizontal="center" vertical="center" wrapText="1"/>
    </xf>
    <xf numFmtId="0" fontId="9" fillId="0" borderId="12" xfId="0" applyFont="1" applyBorder="1" applyAlignment="1" applyProtection="1">
      <alignment horizontal="justify" vertical="top" wrapText="1"/>
    </xf>
    <xf numFmtId="0" fontId="2" fillId="0" borderId="13" xfId="0" applyFont="1" applyBorder="1" applyAlignment="1" applyProtection="1">
      <alignment horizontal="center" vertical="center" wrapText="1"/>
      <protection locked="0"/>
    </xf>
    <xf numFmtId="1" fontId="9" fillId="0" borderId="13" xfId="0" applyNumberFormat="1" applyFont="1" applyBorder="1" applyAlignment="1" applyProtection="1">
      <alignment horizontal="center" vertical="center"/>
    </xf>
    <xf numFmtId="0" fontId="9" fillId="0" borderId="15" xfId="0" applyFont="1" applyBorder="1" applyAlignment="1" applyProtection="1">
      <alignment horizontal="justify" vertical="top" wrapText="1"/>
    </xf>
    <xf numFmtId="0" fontId="2" fillId="0" borderId="16" xfId="0" applyFont="1" applyBorder="1" applyAlignment="1" applyProtection="1">
      <alignment horizontal="center" vertical="center" wrapText="1"/>
      <protection locked="0"/>
    </xf>
    <xf numFmtId="1" fontId="9" fillId="0" borderId="16" xfId="0" applyNumberFormat="1" applyFont="1" applyBorder="1" applyAlignment="1" applyProtection="1">
      <alignment horizontal="center" vertical="center"/>
    </xf>
    <xf numFmtId="0" fontId="9" fillId="0" borderId="0" xfId="0" applyFont="1" applyAlignment="1">
      <alignment vertical="top" wrapText="1"/>
    </xf>
    <xf numFmtId="0" fontId="9" fillId="5" borderId="1" xfId="0" applyFont="1" applyFill="1" applyBorder="1" applyAlignment="1" applyProtection="1">
      <alignment horizontal="center" vertical="center" wrapText="1"/>
    </xf>
    <xf numFmtId="0" fontId="9" fillId="0" borderId="19" xfId="0" applyFont="1" applyBorder="1" applyAlignment="1" applyProtection="1">
      <alignment horizontal="justify" vertical="top" wrapText="1"/>
    </xf>
    <xf numFmtId="0" fontId="0" fillId="0" borderId="0" xfId="0"/>
    <xf numFmtId="0" fontId="4" fillId="7" borderId="36" xfId="0" applyFont="1" applyFill="1" applyBorder="1" applyAlignment="1">
      <alignment horizontal="justify" vertical="center" wrapText="1"/>
    </xf>
    <xf numFmtId="0" fontId="4" fillId="7" borderId="35" xfId="0" applyFont="1" applyFill="1" applyBorder="1" applyAlignment="1">
      <alignment horizontal="justify" vertical="center" wrapText="1"/>
    </xf>
    <xf numFmtId="0" fontId="5" fillId="0" borderId="35" xfId="0" applyFont="1" applyBorder="1" applyAlignment="1">
      <alignment horizontal="justify" vertical="center" wrapText="1"/>
    </xf>
    <xf numFmtId="0" fontId="4" fillId="7" borderId="35" xfId="0" applyFont="1" applyFill="1" applyBorder="1" applyAlignment="1">
      <alignment horizontal="center" vertical="center" wrapText="1"/>
    </xf>
    <xf numFmtId="0" fontId="4" fillId="7" borderId="34" xfId="0" applyFont="1" applyFill="1" applyBorder="1" applyAlignment="1">
      <alignment horizontal="justify" vertical="center" wrapText="1"/>
    </xf>
    <xf numFmtId="0" fontId="4" fillId="7" borderId="43" xfId="0" applyFont="1" applyFill="1" applyBorder="1" applyAlignment="1">
      <alignment horizontal="justify" vertical="center" wrapText="1"/>
    </xf>
    <xf numFmtId="0" fontId="0" fillId="0" borderId="0" xfId="0" applyAlignment="1">
      <alignment wrapText="1"/>
    </xf>
    <xf numFmtId="0" fontId="2" fillId="2" borderId="6"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14" fontId="2" fillId="2" borderId="0" xfId="0" applyNumberFormat="1" applyFont="1" applyFill="1" applyBorder="1" applyAlignment="1" applyProtection="1">
      <alignment horizontal="center" vertical="center"/>
    </xf>
    <xf numFmtId="14" fontId="2" fillId="2" borderId="6" xfId="0" applyNumberFormat="1" applyFont="1" applyFill="1" applyBorder="1" applyAlignment="1" applyProtection="1">
      <alignment horizontal="center" vertical="center"/>
    </xf>
    <xf numFmtId="0" fontId="2" fillId="2" borderId="2" xfId="0" applyFont="1" applyFill="1" applyBorder="1" applyAlignment="1" applyProtection="1">
      <alignment horizontal="left" vertical="center"/>
    </xf>
    <xf numFmtId="0" fontId="2" fillId="8" borderId="1" xfId="0" applyFont="1" applyFill="1" applyBorder="1" applyAlignment="1" applyProtection="1">
      <alignment horizontal="center" vertical="center"/>
    </xf>
    <xf numFmtId="0" fontId="0" fillId="0" borderId="1" xfId="0" applyBorder="1"/>
    <xf numFmtId="0" fontId="2" fillId="0" borderId="0" xfId="0" applyFont="1" applyFill="1" applyBorder="1" applyAlignment="1" applyProtection="1">
      <alignment horizontal="center" vertical="center"/>
    </xf>
    <xf numFmtId="0" fontId="3" fillId="0" borderId="0" xfId="0" applyFont="1" applyFill="1" applyBorder="1" applyAlignment="1" applyProtection="1">
      <alignment horizontal="left" vertical="center"/>
    </xf>
    <xf numFmtId="0" fontId="2" fillId="2" borderId="8" xfId="0" applyFont="1" applyFill="1" applyBorder="1" applyAlignment="1" applyProtection="1">
      <alignment vertical="center"/>
    </xf>
    <xf numFmtId="0" fontId="2" fillId="8" borderId="1"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3" borderId="7" xfId="0" applyFont="1" applyFill="1" applyBorder="1" applyAlignment="1" applyProtection="1">
      <alignment horizontal="center"/>
    </xf>
    <xf numFmtId="0" fontId="2" fillId="3" borderId="1" xfId="0" applyFont="1" applyFill="1" applyBorder="1" applyAlignment="1" applyProtection="1">
      <alignment horizontal="center" vertical="center" wrapText="1"/>
    </xf>
    <xf numFmtId="0" fontId="6" fillId="3" borderId="11" xfId="0" applyFont="1" applyFill="1" applyBorder="1" applyAlignment="1" applyProtection="1">
      <alignment horizontal="center" vertical="center" wrapText="1"/>
    </xf>
    <xf numFmtId="0" fontId="2" fillId="3" borderId="10" xfId="0" applyFont="1" applyFill="1" applyBorder="1" applyAlignment="1" applyProtection="1">
      <alignment horizontal="center" vertical="center" wrapText="1"/>
    </xf>
    <xf numFmtId="0" fontId="2" fillId="3" borderId="11" xfId="0" applyFont="1" applyFill="1" applyBorder="1" applyAlignment="1" applyProtection="1">
      <alignment horizontal="center" vertical="center" wrapText="1"/>
    </xf>
    <xf numFmtId="0" fontId="6" fillId="3"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xf>
    <xf numFmtId="0" fontId="6" fillId="3" borderId="23" xfId="0" applyFont="1" applyFill="1" applyBorder="1" applyAlignment="1" applyProtection="1">
      <alignment horizontal="center" vertical="center" wrapText="1"/>
    </xf>
    <xf numFmtId="0" fontId="2" fillId="3" borderId="20" xfId="0" applyFont="1" applyFill="1" applyBorder="1" applyAlignment="1" applyProtection="1">
      <alignment horizontal="center" vertical="center" wrapText="1"/>
    </xf>
    <xf numFmtId="0" fontId="9" fillId="0" borderId="0" xfId="0" applyFont="1" applyBorder="1" applyAlignment="1">
      <alignment vertical="top" wrapText="1"/>
    </xf>
    <xf numFmtId="0" fontId="9" fillId="0" borderId="50" xfId="0" applyFont="1" applyBorder="1" applyAlignment="1" applyProtection="1">
      <alignment horizontal="justify" vertical="top" wrapText="1"/>
    </xf>
    <xf numFmtId="0" fontId="2" fillId="0" borderId="51" xfId="0" applyFont="1" applyBorder="1" applyAlignment="1" applyProtection="1">
      <alignment horizontal="center" vertical="center" wrapText="1"/>
      <protection locked="0"/>
    </xf>
    <xf numFmtId="1" fontId="9" fillId="0" borderId="51" xfId="0" applyNumberFormat="1" applyFont="1" applyBorder="1" applyAlignment="1" applyProtection="1">
      <alignment horizontal="center" vertical="center"/>
    </xf>
    <xf numFmtId="0" fontId="2" fillId="2" borderId="9" xfId="0" applyFont="1" applyFill="1" applyBorder="1" applyAlignment="1" applyProtection="1">
      <alignment horizontal="center" vertical="center"/>
    </xf>
    <xf numFmtId="0" fontId="2"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protection locked="0"/>
    </xf>
    <xf numFmtId="0" fontId="2" fillId="0" borderId="0" xfId="0" applyFont="1" applyFill="1" applyBorder="1" applyAlignment="1" applyProtection="1">
      <alignment horizontal="justify" vertical="center" wrapText="1"/>
      <protection locked="0"/>
    </xf>
    <xf numFmtId="0" fontId="2" fillId="3" borderId="23" xfId="0" applyFont="1" applyFill="1" applyBorder="1" applyAlignment="1" applyProtection="1">
      <alignment horizontal="center" vertical="center" wrapText="1"/>
    </xf>
    <xf numFmtId="0" fontId="2" fillId="3" borderId="26" xfId="0" applyFont="1" applyFill="1" applyBorder="1" applyAlignment="1" applyProtection="1">
      <alignment horizontal="center" vertical="center" wrapText="1"/>
    </xf>
    <xf numFmtId="0" fontId="11" fillId="2" borderId="1" xfId="0" applyFont="1" applyFill="1" applyBorder="1" applyAlignment="1" applyProtection="1">
      <alignment horizontal="center" vertical="center"/>
    </xf>
    <xf numFmtId="49" fontId="11" fillId="2" borderId="1" xfId="0" applyNumberFormat="1" applyFont="1" applyFill="1" applyBorder="1" applyAlignment="1" applyProtection="1">
      <alignment horizontal="center" vertical="center"/>
    </xf>
    <xf numFmtId="14" fontId="11" fillId="2" borderId="1" xfId="0" applyNumberFormat="1" applyFont="1" applyFill="1" applyBorder="1" applyAlignment="1" applyProtection="1">
      <alignment horizontal="center" vertical="center"/>
    </xf>
    <xf numFmtId="0" fontId="11" fillId="8" borderId="43" xfId="0" applyFont="1" applyFill="1" applyBorder="1" applyAlignment="1" applyProtection="1">
      <alignment horizontal="left" vertical="center"/>
    </xf>
    <xf numFmtId="0" fontId="2" fillId="2" borderId="41" xfId="0" applyFont="1" applyFill="1" applyBorder="1" applyAlignment="1" applyProtection="1">
      <alignment horizontal="center" vertical="center"/>
    </xf>
    <xf numFmtId="0" fontId="16" fillId="0" borderId="1" xfId="0" applyFont="1" applyBorder="1" applyAlignment="1">
      <alignment horizontal="center" vertical="center"/>
    </xf>
    <xf numFmtId="0" fontId="4" fillId="7" borderId="43" xfId="0" applyFont="1" applyFill="1" applyBorder="1" applyAlignment="1">
      <alignment horizontal="center" vertical="center" wrapText="1"/>
    </xf>
    <xf numFmtId="0" fontId="1" fillId="6" borderId="43" xfId="0" applyFont="1" applyFill="1" applyBorder="1" applyAlignment="1">
      <alignment horizontal="center"/>
    </xf>
    <xf numFmtId="0" fontId="4" fillId="0" borderId="35" xfId="0" applyFont="1" applyBorder="1" applyAlignment="1">
      <alignment horizontal="center" vertical="center" wrapText="1"/>
    </xf>
    <xf numFmtId="0" fontId="2" fillId="3" borderId="1" xfId="0" applyFont="1" applyFill="1" applyBorder="1" applyAlignment="1" applyProtection="1">
      <alignment horizontal="center" vertical="center" wrapText="1"/>
    </xf>
    <xf numFmtId="0" fontId="2" fillId="3" borderId="20" xfId="0" applyFont="1" applyFill="1" applyBorder="1" applyAlignment="1" applyProtection="1">
      <alignment horizontal="center" vertical="center" wrapText="1"/>
    </xf>
    <xf numFmtId="0" fontId="2" fillId="3" borderId="11" xfId="0" applyFont="1" applyFill="1" applyBorder="1" applyAlignment="1" applyProtection="1">
      <alignment horizontal="center" vertical="center" wrapText="1"/>
    </xf>
    <xf numFmtId="0" fontId="6" fillId="3" borderId="11" xfId="0" applyFont="1" applyFill="1" applyBorder="1" applyAlignment="1" applyProtection="1">
      <alignment horizontal="center" vertical="center" wrapText="1"/>
    </xf>
    <xf numFmtId="0" fontId="2" fillId="3" borderId="10" xfId="0" applyFont="1" applyFill="1" applyBorder="1" applyAlignment="1" applyProtection="1">
      <alignment horizontal="center" vertical="center" wrapText="1"/>
    </xf>
    <xf numFmtId="0" fontId="11" fillId="2" borderId="1" xfId="0" applyFont="1" applyFill="1" applyBorder="1" applyAlignment="1" applyProtection="1">
      <alignment horizontal="center" vertical="center"/>
    </xf>
    <xf numFmtId="0" fontId="4" fillId="7" borderId="34" xfId="0" applyFont="1" applyFill="1" applyBorder="1" applyAlignment="1">
      <alignment horizontal="justify" vertical="center" wrapText="1"/>
    </xf>
    <xf numFmtId="0" fontId="19" fillId="2" borderId="31" xfId="0" applyFont="1" applyFill="1" applyBorder="1" applyAlignment="1" applyProtection="1">
      <alignment horizontal="left" vertical="center" wrapText="1"/>
    </xf>
    <xf numFmtId="0" fontId="20" fillId="2" borderId="32" xfId="0" applyFont="1" applyFill="1" applyBorder="1" applyAlignment="1" applyProtection="1">
      <alignment horizontal="left" vertical="center" wrapText="1"/>
    </xf>
    <xf numFmtId="0" fontId="20" fillId="2" borderId="33" xfId="0" applyFont="1" applyFill="1" applyBorder="1" applyAlignment="1" applyProtection="1">
      <alignment horizontal="left" vertical="center" wrapText="1"/>
    </xf>
    <xf numFmtId="0" fontId="11" fillId="2" borderId="5" xfId="0" applyFont="1" applyFill="1" applyBorder="1" applyAlignment="1" applyProtection="1">
      <alignment horizontal="center" vertical="center"/>
    </xf>
    <xf numFmtId="0" fontId="11" fillId="2" borderId="1" xfId="0" applyFont="1" applyFill="1" applyBorder="1" applyAlignment="1" applyProtection="1">
      <alignment horizontal="center" vertical="center"/>
    </xf>
    <xf numFmtId="0" fontId="11" fillId="2" borderId="38" xfId="0" applyFont="1" applyFill="1" applyBorder="1" applyAlignment="1" applyProtection="1">
      <alignment horizontal="center" vertical="center"/>
    </xf>
    <xf numFmtId="0" fontId="11" fillId="2" borderId="39" xfId="0" applyFont="1" applyFill="1" applyBorder="1" applyAlignment="1" applyProtection="1">
      <alignment horizontal="center" vertical="center"/>
    </xf>
    <xf numFmtId="0" fontId="11" fillId="2" borderId="40" xfId="0" applyFont="1" applyFill="1" applyBorder="1" applyAlignment="1" applyProtection="1">
      <alignment horizontal="center" vertical="center"/>
    </xf>
    <xf numFmtId="0" fontId="11" fillId="2" borderId="42" xfId="0" applyFont="1" applyFill="1" applyBorder="1" applyAlignment="1" applyProtection="1">
      <alignment horizontal="center" vertical="center"/>
    </xf>
    <xf numFmtId="0" fontId="11" fillId="2" borderId="41" xfId="0" applyFont="1" applyFill="1" applyBorder="1" applyAlignment="1" applyProtection="1">
      <alignment horizontal="center" vertical="center"/>
    </xf>
    <xf numFmtId="0" fontId="11" fillId="2" borderId="35" xfId="0" applyFont="1" applyFill="1" applyBorder="1" applyAlignment="1" applyProtection="1">
      <alignment horizontal="center" vertical="center"/>
    </xf>
    <xf numFmtId="0" fontId="2" fillId="3" borderId="38" xfId="0" applyFont="1" applyFill="1" applyBorder="1" applyAlignment="1" applyProtection="1">
      <alignment horizontal="center" vertical="center"/>
    </xf>
    <xf numFmtId="0" fontId="2" fillId="3" borderId="40" xfId="0" applyFont="1" applyFill="1" applyBorder="1" applyAlignment="1" applyProtection="1">
      <alignment horizontal="center" vertical="center"/>
    </xf>
    <xf numFmtId="0" fontId="2" fillId="3" borderId="57" xfId="0" applyFont="1" applyFill="1" applyBorder="1" applyAlignment="1" applyProtection="1">
      <alignment horizontal="center" vertical="center"/>
    </xf>
    <xf numFmtId="0" fontId="2" fillId="3" borderId="36" xfId="0" applyFont="1" applyFill="1" applyBorder="1" applyAlignment="1" applyProtection="1">
      <alignment horizontal="center" vertical="center"/>
    </xf>
    <xf numFmtId="0" fontId="2" fillId="3" borderId="42" xfId="0" applyFont="1" applyFill="1" applyBorder="1" applyAlignment="1" applyProtection="1">
      <alignment horizontal="center" vertical="center"/>
    </xf>
    <xf numFmtId="0" fontId="2" fillId="3" borderId="35" xfId="0" applyFont="1" applyFill="1" applyBorder="1" applyAlignment="1" applyProtection="1">
      <alignment horizontal="center" vertical="center"/>
    </xf>
    <xf numFmtId="0" fontId="3" fillId="0" borderId="21" xfId="0" applyFont="1" applyBorder="1" applyAlignment="1" applyProtection="1">
      <alignment horizontal="center"/>
      <protection locked="0"/>
    </xf>
    <xf numFmtId="0" fontId="3" fillId="0" borderId="44" xfId="0" applyFont="1" applyBorder="1" applyAlignment="1" applyProtection="1">
      <alignment horizontal="center"/>
      <protection locked="0"/>
    </xf>
    <xf numFmtId="0" fontId="3" fillId="0" borderId="20" xfId="0" applyFont="1" applyBorder="1" applyAlignment="1" applyProtection="1">
      <alignment horizontal="center" vertical="center" wrapText="1"/>
      <protection locked="0"/>
    </xf>
    <xf numFmtId="0" fontId="3" fillId="0" borderId="46" xfId="0" applyFont="1" applyBorder="1" applyAlignment="1" applyProtection="1">
      <alignment horizontal="center" vertical="center" wrapText="1"/>
      <protection locked="0"/>
    </xf>
    <xf numFmtId="14" fontId="15" fillId="2" borderId="4" xfId="0" applyNumberFormat="1" applyFont="1" applyFill="1" applyBorder="1" applyAlignment="1" applyProtection="1">
      <alignment horizontal="center" vertical="center"/>
    </xf>
    <xf numFmtId="0" fontId="15" fillId="2" borderId="5" xfId="0" applyFont="1" applyFill="1" applyBorder="1" applyAlignment="1" applyProtection="1">
      <alignment horizontal="center" vertical="center"/>
    </xf>
    <xf numFmtId="0" fontId="6" fillId="0" borderId="8" xfId="0" applyFont="1" applyFill="1" applyBorder="1" applyAlignment="1" applyProtection="1">
      <alignment horizontal="center" vertical="center" wrapText="1"/>
      <protection locked="0"/>
    </xf>
    <xf numFmtId="0" fontId="6" fillId="0" borderId="10" xfId="0" applyFont="1" applyFill="1" applyBorder="1" applyAlignment="1" applyProtection="1">
      <alignment horizontal="center" vertical="center" wrapText="1"/>
      <protection locked="0"/>
    </xf>
    <xf numFmtId="0" fontId="6" fillId="0" borderId="49" xfId="0" applyFont="1" applyFill="1" applyBorder="1" applyAlignment="1" applyProtection="1">
      <alignment horizontal="center" vertical="center" wrapText="1"/>
      <protection locked="0"/>
    </xf>
    <xf numFmtId="0" fontId="4" fillId="0" borderId="8" xfId="0" applyFont="1" applyBorder="1" applyAlignment="1" applyProtection="1">
      <alignment horizontal="center" vertical="center" wrapText="1"/>
    </xf>
    <xf numFmtId="0" fontId="4" fillId="0" borderId="10" xfId="0" applyFont="1" applyBorder="1" applyAlignment="1" applyProtection="1">
      <alignment horizontal="center" vertical="center" wrapText="1"/>
    </xf>
    <xf numFmtId="0" fontId="4" fillId="0" borderId="49" xfId="0" applyFont="1" applyBorder="1" applyAlignment="1" applyProtection="1">
      <alignment horizontal="center" vertical="center" wrapText="1"/>
    </xf>
    <xf numFmtId="0" fontId="18" fillId="0" borderId="27" xfId="0" applyFont="1" applyBorder="1" applyAlignment="1" applyProtection="1">
      <alignment horizontal="center" vertical="center" wrapText="1"/>
      <protection locked="0"/>
    </xf>
    <xf numFmtId="0" fontId="18" fillId="0" borderId="47" xfId="0" applyFont="1" applyBorder="1" applyAlignment="1" applyProtection="1">
      <alignment horizontal="center" vertical="center" wrapText="1"/>
      <protection locked="0"/>
    </xf>
    <xf numFmtId="0" fontId="2" fillId="3" borderId="8" xfId="0" applyFont="1" applyFill="1" applyBorder="1" applyAlignment="1" applyProtection="1">
      <alignment horizontal="center" vertical="center" wrapText="1"/>
    </xf>
    <xf numFmtId="0" fontId="2" fillId="3" borderId="11" xfId="0" applyFont="1" applyFill="1" applyBorder="1" applyAlignment="1" applyProtection="1">
      <alignment horizontal="center" vertical="center" wrapText="1"/>
    </xf>
    <xf numFmtId="0" fontId="10" fillId="0" borderId="8" xfId="0" applyFont="1" applyBorder="1" applyAlignment="1" applyProtection="1">
      <alignment horizontal="center" vertical="center" wrapText="1"/>
    </xf>
    <xf numFmtId="0" fontId="10" fillId="0" borderId="10" xfId="0" applyFont="1" applyBorder="1" applyAlignment="1" applyProtection="1">
      <alignment horizontal="center" vertical="center" wrapText="1"/>
    </xf>
    <xf numFmtId="0" fontId="10" fillId="0" borderId="49" xfId="0" applyFont="1" applyBorder="1" applyAlignment="1" applyProtection="1">
      <alignment horizontal="center" vertical="center" wrapText="1"/>
    </xf>
    <xf numFmtId="0" fontId="10" fillId="4" borderId="1" xfId="0" applyFont="1" applyFill="1" applyBorder="1" applyAlignment="1" applyProtection="1">
      <alignment horizontal="center" vertical="center"/>
    </xf>
    <xf numFmtId="0" fontId="2" fillId="3" borderId="1" xfId="0" applyFont="1" applyFill="1" applyBorder="1" applyAlignment="1" applyProtection="1">
      <alignment horizontal="center" vertical="center" wrapText="1"/>
    </xf>
    <xf numFmtId="0" fontId="6" fillId="3" borderId="11" xfId="0" applyFont="1" applyFill="1" applyBorder="1" applyAlignment="1" applyProtection="1">
      <alignment horizontal="center" vertical="center" wrapText="1"/>
    </xf>
    <xf numFmtId="0" fontId="6" fillId="3" borderId="1" xfId="0" applyFont="1" applyFill="1" applyBorder="1" applyAlignment="1" applyProtection="1">
      <alignment horizontal="center" vertical="center" wrapText="1"/>
    </xf>
    <xf numFmtId="0" fontId="18" fillId="0" borderId="8" xfId="0" applyFont="1" applyBorder="1" applyAlignment="1" applyProtection="1">
      <alignment horizontal="justify" vertical="center" wrapText="1"/>
      <protection locked="0"/>
    </xf>
    <xf numFmtId="0" fontId="18" fillId="0" borderId="10" xfId="0" applyFont="1" applyBorder="1" applyAlignment="1" applyProtection="1">
      <alignment horizontal="justify" vertical="center" wrapText="1"/>
      <protection locked="0"/>
    </xf>
    <xf numFmtId="0" fontId="18" fillId="0" borderId="49" xfId="0" applyFont="1" applyBorder="1" applyAlignment="1" applyProtection="1">
      <alignment horizontal="justify" vertical="center" wrapText="1"/>
      <protection locked="0"/>
    </xf>
    <xf numFmtId="0" fontId="2" fillId="2" borderId="4" xfId="0" applyFont="1" applyFill="1" applyBorder="1" applyAlignment="1" applyProtection="1">
      <alignment horizontal="center" vertical="center"/>
    </xf>
    <xf numFmtId="0" fontId="2" fillId="2" borderId="60" xfId="0" applyFont="1" applyFill="1" applyBorder="1" applyAlignment="1" applyProtection="1">
      <alignment horizontal="center" vertical="center"/>
    </xf>
    <xf numFmtId="0" fontId="2" fillId="2" borderId="58" xfId="0" applyFont="1" applyFill="1" applyBorder="1" applyAlignment="1" applyProtection="1">
      <alignment horizontal="center" vertical="center"/>
    </xf>
    <xf numFmtId="0" fontId="2" fillId="2" borderId="59" xfId="0" applyFont="1" applyFill="1" applyBorder="1" applyAlignment="1" applyProtection="1">
      <alignment horizontal="center" vertical="center"/>
    </xf>
    <xf numFmtId="0" fontId="2" fillId="3" borderId="54" xfId="0" applyFont="1" applyFill="1" applyBorder="1" applyAlignment="1" applyProtection="1">
      <alignment horizontal="center"/>
    </xf>
    <xf numFmtId="0" fontId="2" fillId="3" borderId="55" xfId="0" applyFont="1" applyFill="1" applyBorder="1" applyAlignment="1" applyProtection="1">
      <alignment horizontal="center"/>
    </xf>
    <xf numFmtId="0" fontId="2" fillId="3" borderId="56" xfId="0" applyFont="1" applyFill="1" applyBorder="1" applyAlignment="1" applyProtection="1">
      <alignment horizontal="center"/>
    </xf>
    <xf numFmtId="0" fontId="2" fillId="3" borderId="30" xfId="0" applyFont="1" applyFill="1" applyBorder="1" applyAlignment="1" applyProtection="1">
      <alignment horizontal="center"/>
    </xf>
    <xf numFmtId="0" fontId="2" fillId="3" borderId="29" xfId="0" applyFont="1" applyFill="1" applyBorder="1" applyAlignment="1" applyProtection="1">
      <alignment horizontal="center"/>
    </xf>
    <xf numFmtId="0" fontId="2" fillId="3" borderId="28" xfId="0" applyFont="1" applyFill="1" applyBorder="1" applyAlignment="1" applyProtection="1">
      <alignment horizontal="center"/>
    </xf>
    <xf numFmtId="0" fontId="2" fillId="3" borderId="21" xfId="0" applyFont="1" applyFill="1" applyBorder="1" applyAlignment="1" applyProtection="1">
      <alignment horizontal="center" vertical="center" wrapText="1"/>
    </xf>
    <xf numFmtId="0" fontId="2" fillId="3" borderId="24" xfId="0" applyFont="1" applyFill="1" applyBorder="1" applyAlignment="1" applyProtection="1">
      <alignment horizontal="center" vertical="center" wrapText="1"/>
    </xf>
    <xf numFmtId="0" fontId="2" fillId="0" borderId="4" xfId="0" applyFont="1" applyFill="1" applyBorder="1" applyAlignment="1" applyProtection="1">
      <alignment horizontal="center"/>
    </xf>
    <xf numFmtId="0" fontId="2" fillId="0" borderId="7" xfId="0" applyFont="1" applyFill="1" applyBorder="1" applyAlignment="1" applyProtection="1">
      <alignment horizontal="center"/>
    </xf>
    <xf numFmtId="0" fontId="2" fillId="0" borderId="25" xfId="0" applyFont="1" applyFill="1" applyBorder="1" applyAlignment="1" applyProtection="1">
      <alignment horizontal="center"/>
    </xf>
    <xf numFmtId="0" fontId="2" fillId="3" borderId="22" xfId="0" applyFont="1" applyFill="1" applyBorder="1" applyAlignment="1" applyProtection="1">
      <alignment horizontal="center"/>
    </xf>
    <xf numFmtId="0" fontId="2" fillId="3" borderId="11" xfId="0" applyFont="1" applyFill="1" applyBorder="1" applyAlignment="1" applyProtection="1">
      <alignment horizontal="center"/>
    </xf>
    <xf numFmtId="0" fontId="6" fillId="3" borderId="8" xfId="0" applyFont="1" applyFill="1" applyBorder="1" applyAlignment="1" applyProtection="1">
      <alignment horizontal="center" vertical="center" wrapText="1"/>
    </xf>
    <xf numFmtId="0" fontId="2" fillId="3" borderId="1" xfId="0" applyFont="1" applyFill="1" applyBorder="1" applyAlignment="1" applyProtection="1">
      <alignment horizontal="center" vertical="center"/>
    </xf>
    <xf numFmtId="0" fontId="2" fillId="3" borderId="8" xfId="0" applyFont="1" applyFill="1" applyBorder="1" applyAlignment="1" applyProtection="1">
      <alignment horizontal="center" vertical="center"/>
    </xf>
    <xf numFmtId="0" fontId="2" fillId="3" borderId="11" xfId="0" applyFont="1" applyFill="1" applyBorder="1" applyAlignment="1" applyProtection="1">
      <alignment horizontal="center" vertical="center"/>
    </xf>
    <xf numFmtId="0" fontId="2" fillId="3" borderId="10" xfId="0" applyFont="1" applyFill="1" applyBorder="1" applyAlignment="1" applyProtection="1">
      <alignment horizontal="center" vertical="center" wrapText="1"/>
    </xf>
    <xf numFmtId="0" fontId="2" fillId="3" borderId="20" xfId="0" applyFont="1" applyFill="1" applyBorder="1" applyAlignment="1" applyProtection="1">
      <alignment horizontal="center" vertical="center" wrapText="1"/>
    </xf>
    <xf numFmtId="0" fontId="17" fillId="0" borderId="21" xfId="0" applyFont="1" applyBorder="1" applyAlignment="1" applyProtection="1">
      <alignment horizontal="center" vertical="center" wrapText="1"/>
      <protection locked="0"/>
    </xf>
    <xf numFmtId="0" fontId="17" fillId="0" borderId="44" xfId="0" applyFont="1" applyBorder="1" applyAlignment="1" applyProtection="1">
      <alignment horizontal="center" vertical="center" wrapText="1"/>
      <protection locked="0"/>
    </xf>
    <xf numFmtId="0" fontId="18" fillId="0" borderId="1" xfId="0" applyFont="1" applyBorder="1" applyAlignment="1" applyProtection="1">
      <alignment horizontal="justify" vertical="center" wrapText="1"/>
      <protection locked="0"/>
    </xf>
    <xf numFmtId="0" fontId="18" fillId="0" borderId="1" xfId="0" applyFont="1" applyBorder="1" applyAlignment="1" applyProtection="1">
      <alignment horizontal="justify" vertical="center"/>
      <protection locked="0"/>
    </xf>
    <xf numFmtId="0" fontId="18" fillId="0" borderId="45" xfId="0" applyFont="1" applyBorder="1" applyAlignment="1" applyProtection="1">
      <alignment horizontal="justify" vertical="center"/>
      <protection locked="0"/>
    </xf>
    <xf numFmtId="0" fontId="6" fillId="0" borderId="24" xfId="0" applyFont="1" applyFill="1" applyBorder="1" applyAlignment="1" applyProtection="1">
      <alignment horizontal="center" vertical="center" wrapText="1"/>
      <protection locked="0"/>
    </xf>
    <xf numFmtId="0" fontId="6" fillId="0" borderId="23" xfId="0" applyFont="1" applyFill="1" applyBorder="1" applyAlignment="1" applyProtection="1">
      <alignment horizontal="center" vertical="center" wrapText="1"/>
      <protection locked="0"/>
    </xf>
    <xf numFmtId="0" fontId="6" fillId="0" borderId="48" xfId="0"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45" xfId="0" applyFont="1" applyBorder="1" applyAlignment="1" applyProtection="1">
      <alignment horizontal="center" vertical="center" wrapText="1"/>
      <protection locked="0"/>
    </xf>
    <xf numFmtId="0" fontId="7" fillId="2" borderId="8" xfId="0" applyFont="1" applyFill="1" applyBorder="1" applyAlignment="1" applyProtection="1">
      <alignment horizontal="center" vertical="center"/>
    </xf>
    <xf numFmtId="0" fontId="7" fillId="2" borderId="10" xfId="0" applyFont="1" applyFill="1" applyBorder="1" applyAlignment="1" applyProtection="1">
      <alignment horizontal="center" vertical="center"/>
    </xf>
    <xf numFmtId="0" fontId="7" fillId="2" borderId="49" xfId="0" applyFont="1" applyFill="1" applyBorder="1" applyAlignment="1" applyProtection="1">
      <alignment horizontal="center" vertical="center"/>
    </xf>
    <xf numFmtId="0" fontId="19" fillId="0" borderId="1" xfId="0" applyFont="1" applyFill="1" applyBorder="1" applyAlignment="1" applyProtection="1">
      <alignment horizontal="justify" vertical="center" wrapText="1"/>
      <protection locked="0"/>
    </xf>
    <xf numFmtId="0" fontId="19" fillId="0" borderId="45" xfId="0" applyFont="1" applyFill="1" applyBorder="1" applyAlignment="1" applyProtection="1">
      <alignment horizontal="justify" vertical="center" wrapText="1"/>
      <protection locked="0"/>
    </xf>
    <xf numFmtId="1" fontId="10" fillId="0" borderId="14" xfId="0" applyNumberFormat="1" applyFont="1" applyBorder="1" applyAlignment="1" applyProtection="1">
      <alignment horizontal="center" vertical="center" wrapText="1"/>
    </xf>
    <xf numFmtId="1" fontId="10" fillId="0" borderId="17" xfId="0" applyNumberFormat="1" applyFont="1" applyBorder="1" applyAlignment="1" applyProtection="1">
      <alignment horizontal="center" vertical="center" wrapText="1"/>
    </xf>
    <xf numFmtId="0" fontId="11" fillId="0" borderId="8" xfId="0" applyFont="1" applyBorder="1" applyAlignment="1" applyProtection="1">
      <alignment horizontal="center" vertical="center" wrapText="1"/>
    </xf>
    <xf numFmtId="0" fontId="11" fillId="0" borderId="10" xfId="0" applyFont="1" applyBorder="1" applyAlignment="1" applyProtection="1">
      <alignment horizontal="center" vertical="center" wrapText="1"/>
    </xf>
    <xf numFmtId="0" fontId="11" fillId="0" borderId="49"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52" xfId="0" applyFont="1" applyBorder="1" applyAlignment="1" applyProtection="1">
      <alignment horizontal="center" vertical="center" wrapText="1"/>
    </xf>
    <xf numFmtId="0" fontId="2" fillId="3" borderId="27" xfId="0" applyFont="1" applyFill="1" applyBorder="1" applyAlignment="1" applyProtection="1">
      <alignment horizontal="center" vertical="center" wrapText="1"/>
    </xf>
    <xf numFmtId="0" fontId="2" fillId="0" borderId="21" xfId="0" applyFont="1" applyFill="1" applyBorder="1" applyAlignment="1" applyProtection="1">
      <alignment horizontal="center"/>
    </xf>
    <xf numFmtId="0" fontId="2" fillId="0" borderId="1" xfId="0" applyFont="1" applyFill="1" applyBorder="1" applyAlignment="1" applyProtection="1">
      <alignment horizontal="center"/>
    </xf>
    <xf numFmtId="0" fontId="2" fillId="6" borderId="27" xfId="0" applyFont="1" applyFill="1" applyBorder="1" applyAlignment="1" applyProtection="1">
      <alignment horizontal="justify" vertical="center" wrapText="1"/>
      <protection locked="0"/>
    </xf>
    <xf numFmtId="0" fontId="2" fillId="6" borderId="26" xfId="0" applyFont="1" applyFill="1" applyBorder="1" applyAlignment="1" applyProtection="1">
      <alignment horizontal="justify" vertical="center" wrapText="1"/>
      <protection locked="0"/>
    </xf>
    <xf numFmtId="0" fontId="2" fillId="3" borderId="39" xfId="0" applyFont="1" applyFill="1" applyBorder="1" applyAlignment="1" applyProtection="1">
      <alignment horizontal="center" vertical="center"/>
    </xf>
    <xf numFmtId="0" fontId="2" fillId="3" borderId="0" xfId="0" applyFont="1" applyFill="1" applyBorder="1" applyAlignment="1" applyProtection="1">
      <alignment horizontal="center" vertical="center"/>
    </xf>
    <xf numFmtId="0" fontId="2" fillId="3" borderId="41" xfId="0" applyFont="1" applyFill="1" applyBorder="1" applyAlignment="1" applyProtection="1">
      <alignment horizontal="center" vertical="center"/>
    </xf>
    <xf numFmtId="0" fontId="18" fillId="0" borderId="27" xfId="0" applyFont="1" applyBorder="1" applyAlignment="1" applyProtection="1">
      <alignment horizontal="justify" vertical="center" wrapText="1"/>
      <protection locked="0"/>
    </xf>
    <xf numFmtId="0" fontId="18" fillId="0" borderId="47" xfId="0" applyFont="1" applyBorder="1" applyAlignment="1" applyProtection="1">
      <alignment horizontal="justify" vertical="center"/>
      <protection locked="0"/>
    </xf>
    <xf numFmtId="0" fontId="3" fillId="0" borderId="27" xfId="0" applyFont="1" applyBorder="1" applyAlignment="1" applyProtection="1">
      <alignment horizontal="center"/>
      <protection locked="0"/>
    </xf>
    <xf numFmtId="0" fontId="3" fillId="0" borderId="53" xfId="0" applyFont="1" applyBorder="1" applyAlignment="1" applyProtection="1">
      <alignment horizontal="center"/>
      <protection locked="0"/>
    </xf>
    <xf numFmtId="0" fontId="12" fillId="0" borderId="1" xfId="0" applyFont="1" applyFill="1" applyBorder="1" applyAlignment="1" applyProtection="1">
      <alignment horizontal="center" vertical="center" wrapText="1"/>
      <protection locked="0"/>
    </xf>
    <xf numFmtId="0" fontId="12" fillId="0" borderId="45" xfId="0" applyFont="1" applyFill="1" applyBorder="1" applyAlignment="1" applyProtection="1">
      <alignment horizontal="center" vertical="center" wrapText="1"/>
      <protection locked="0"/>
    </xf>
    <xf numFmtId="0" fontId="18" fillId="0" borderId="53" xfId="0" applyFont="1" applyBorder="1" applyAlignment="1" applyProtection="1">
      <alignment horizontal="center" vertical="center" wrapText="1"/>
      <protection locked="0"/>
    </xf>
    <xf numFmtId="0" fontId="3" fillId="0" borderId="1" xfId="0" applyFont="1" applyBorder="1" applyAlignment="1" applyProtection="1">
      <alignment horizontal="center"/>
      <protection locked="0"/>
    </xf>
    <xf numFmtId="0" fontId="3" fillId="0" borderId="45" xfId="0" applyFont="1" applyBorder="1" applyAlignment="1" applyProtection="1">
      <alignment horizontal="center"/>
      <protection locked="0"/>
    </xf>
    <xf numFmtId="0" fontId="8" fillId="4" borderId="1" xfId="0" applyFont="1" applyFill="1" applyBorder="1" applyAlignment="1" applyProtection="1">
      <alignment horizontal="center" vertical="center" wrapText="1"/>
    </xf>
    <xf numFmtId="0" fontId="8" fillId="4" borderId="45" xfId="0" applyFont="1" applyFill="1" applyBorder="1" applyAlignment="1" applyProtection="1">
      <alignment horizontal="center" vertical="center" wrapText="1"/>
    </xf>
    <xf numFmtId="0" fontId="10" fillId="5" borderId="8" xfId="0" applyFont="1" applyFill="1" applyBorder="1" applyAlignment="1" applyProtection="1">
      <alignment horizontal="center" vertical="center" wrapText="1"/>
    </xf>
    <xf numFmtId="0" fontId="10" fillId="5" borderId="10" xfId="0" applyFont="1" applyFill="1" applyBorder="1" applyAlignment="1" applyProtection="1">
      <alignment horizontal="center" vertical="center" wrapText="1"/>
    </xf>
    <xf numFmtId="0" fontId="10" fillId="5" borderId="49" xfId="0" applyFont="1" applyFill="1" applyBorder="1" applyAlignment="1" applyProtection="1">
      <alignment horizontal="center" vertical="center" wrapText="1"/>
    </xf>
    <xf numFmtId="0" fontId="4" fillId="0" borderId="1" xfId="0" applyFont="1" applyBorder="1" applyAlignment="1" applyProtection="1">
      <alignment horizontal="center" vertical="center" wrapText="1"/>
    </xf>
    <xf numFmtId="0" fontId="6" fillId="0" borderId="8" xfId="0" applyFont="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6" fillId="0" borderId="49" xfId="0" applyFont="1" applyBorder="1" applyAlignment="1" applyProtection="1">
      <alignment horizontal="center" vertical="center" wrapText="1"/>
    </xf>
    <xf numFmtId="0" fontId="13" fillId="7" borderId="8" xfId="0" applyFont="1" applyFill="1" applyBorder="1" applyAlignment="1">
      <alignment horizontal="justify" vertical="top" wrapText="1"/>
    </xf>
    <xf numFmtId="0" fontId="5" fillId="6" borderId="31" xfId="0" applyFont="1" applyFill="1" applyBorder="1" applyAlignment="1">
      <alignment horizontal="left"/>
    </xf>
    <xf numFmtId="0" fontId="5" fillId="6" borderId="32" xfId="0" applyFont="1" applyFill="1" applyBorder="1" applyAlignment="1">
      <alignment horizontal="left"/>
    </xf>
    <xf numFmtId="0" fontId="5" fillId="6" borderId="33" xfId="0" applyFont="1" applyFill="1" applyBorder="1" applyAlignment="1">
      <alignment horizontal="left"/>
    </xf>
    <xf numFmtId="0" fontId="5" fillId="6" borderId="42" xfId="0" applyFont="1" applyFill="1" applyBorder="1" applyAlignment="1">
      <alignment horizontal="left"/>
    </xf>
    <xf numFmtId="0" fontId="5" fillId="6" borderId="41" xfId="0" applyFont="1" applyFill="1" applyBorder="1" applyAlignment="1">
      <alignment horizontal="left"/>
    </xf>
    <xf numFmtId="0" fontId="5" fillId="6" borderId="35" xfId="0" applyFont="1" applyFill="1" applyBorder="1" applyAlignment="1">
      <alignment horizontal="left"/>
    </xf>
    <xf numFmtId="0" fontId="4" fillId="7" borderId="31" xfId="0" applyFont="1" applyFill="1" applyBorder="1" applyAlignment="1">
      <alignment horizontal="center" vertical="center" wrapText="1"/>
    </xf>
    <xf numFmtId="0" fontId="4" fillId="7" borderId="32" xfId="0" applyFont="1" applyFill="1" applyBorder="1" applyAlignment="1">
      <alignment horizontal="center" vertical="center" wrapText="1"/>
    </xf>
    <xf numFmtId="0" fontId="4" fillId="7" borderId="33" xfId="0" applyFont="1" applyFill="1" applyBorder="1" applyAlignment="1">
      <alignment horizontal="center" vertical="center" wrapText="1"/>
    </xf>
    <xf numFmtId="0" fontId="4" fillId="7" borderId="37" xfId="0" applyFont="1" applyFill="1" applyBorder="1" applyAlignment="1">
      <alignment horizontal="justify" vertical="center" wrapText="1"/>
    </xf>
    <xf numFmtId="0" fontId="4" fillId="7" borderId="34" xfId="0" applyFont="1" applyFill="1" applyBorder="1" applyAlignment="1">
      <alignment horizontal="justify" vertical="center" wrapText="1"/>
    </xf>
    <xf numFmtId="0" fontId="4" fillId="7" borderId="31" xfId="0" applyFont="1" applyFill="1" applyBorder="1" applyAlignment="1">
      <alignment horizontal="justify" vertical="center" wrapText="1"/>
    </xf>
    <xf numFmtId="0" fontId="4" fillId="7" borderId="33" xfId="0" applyFont="1" applyFill="1" applyBorder="1" applyAlignment="1">
      <alignment horizontal="justify" vertical="center" wrapText="1"/>
    </xf>
    <xf numFmtId="0" fontId="4" fillId="7" borderId="30" xfId="0" applyFont="1" applyFill="1" applyBorder="1" applyAlignment="1">
      <alignment horizontal="center" vertical="center" wrapText="1"/>
    </xf>
    <xf numFmtId="0" fontId="4" fillId="7" borderId="29" xfId="0" applyFont="1" applyFill="1" applyBorder="1" applyAlignment="1">
      <alignment horizontal="center" vertical="center" wrapText="1"/>
    </xf>
    <xf numFmtId="0" fontId="13" fillId="7" borderId="1" xfId="0" applyFont="1" applyFill="1" applyBorder="1" applyAlignment="1">
      <alignment horizontal="left" vertical="center" wrapText="1"/>
    </xf>
    <xf numFmtId="0" fontId="13" fillId="7" borderId="11" xfId="0" applyFont="1" applyFill="1" applyBorder="1" applyAlignment="1">
      <alignment horizontal="left" vertical="center" wrapText="1"/>
    </xf>
    <xf numFmtId="0" fontId="13" fillId="7" borderId="1" xfId="0" applyFont="1" applyFill="1" applyBorder="1" applyAlignment="1">
      <alignment horizontal="justify" vertical="top" wrapText="1"/>
    </xf>
  </cellXfs>
  <cellStyles count="1">
    <cellStyle name="Normal" xfId="0" builtinId="0"/>
  </cellStyles>
  <dxfs count="12">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325938</xdr:colOff>
      <xdr:row>0</xdr:row>
      <xdr:rowOff>58368</xdr:rowOff>
    </xdr:from>
    <xdr:to>
      <xdr:col>0</xdr:col>
      <xdr:colOff>1452562</xdr:colOff>
      <xdr:row>3</xdr:row>
      <xdr:rowOff>314543</xdr:rowOff>
    </xdr:to>
    <xdr:pic>
      <xdr:nvPicPr>
        <xdr:cNvPr id="2" name="Imagen 16">
          <a:extLst>
            <a:ext uri="{FF2B5EF4-FFF2-40B4-BE49-F238E27FC236}">
              <a16:creationId xmlns:a16="http://schemas.microsoft.com/office/drawing/2014/main" id="{4FF0CBF4-891B-4CFB-B552-B82D1FDF6D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58368"/>
          <a:ext cx="1126624" cy="1256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325938</xdr:colOff>
      <xdr:row>0</xdr:row>
      <xdr:rowOff>58368</xdr:rowOff>
    </xdr:from>
    <xdr:to>
      <xdr:col>0</xdr:col>
      <xdr:colOff>1452562</xdr:colOff>
      <xdr:row>3</xdr:row>
      <xdr:rowOff>314543</xdr:rowOff>
    </xdr:to>
    <xdr:pic>
      <xdr:nvPicPr>
        <xdr:cNvPr id="2" name="Imagen 16">
          <a:extLst>
            <a:ext uri="{FF2B5EF4-FFF2-40B4-BE49-F238E27FC236}">
              <a16:creationId xmlns:a16="http://schemas.microsoft.com/office/drawing/2014/main" id="{D08B01E9-B6FD-456E-A611-0FED47C6E9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58368"/>
          <a:ext cx="1126624" cy="12848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744E3-1C34-452E-A48F-B01625855956}">
  <dimension ref="A1:AJ22"/>
  <sheetViews>
    <sheetView showGridLines="0" tabSelected="1" topLeftCell="A4" zoomScale="50" zoomScaleNormal="50" zoomScaleSheetLayoutView="50" workbookViewId="0">
      <selection activeCell="E46" sqref="E46"/>
    </sheetView>
  </sheetViews>
  <sheetFormatPr baseColWidth="10" defaultRowHeight="15" x14ac:dyDescent="0.25"/>
  <cols>
    <col min="1" max="1" width="36.85546875" customWidth="1"/>
    <col min="2" max="4" width="32.5703125" customWidth="1"/>
    <col min="5" max="6" width="20.85546875" customWidth="1"/>
    <col min="7" max="7" width="20.85546875" hidden="1" customWidth="1"/>
    <col min="8" max="8" width="25.42578125" customWidth="1"/>
    <col min="9" max="9" width="59.140625" customWidth="1"/>
    <col min="10" max="10" width="53.7109375" customWidth="1"/>
    <col min="11" max="11" width="24.5703125" customWidth="1"/>
    <col min="12" max="12" width="0" hidden="1" customWidth="1"/>
    <col min="13" max="15" width="24.5703125" customWidth="1"/>
    <col min="16" max="16" width="19.7109375" customWidth="1"/>
    <col min="17" max="17" width="25.140625" customWidth="1"/>
    <col min="18" max="19" width="25.140625" style="14" hidden="1" customWidth="1"/>
    <col min="20" max="20" width="25.140625" customWidth="1"/>
    <col min="21" max="21" width="16.5703125" customWidth="1"/>
    <col min="22" max="22" width="33.42578125" customWidth="1"/>
    <col min="23" max="23" width="38.5703125" customWidth="1"/>
    <col min="24" max="24" width="25.42578125" customWidth="1"/>
    <col min="25" max="25" width="1.7109375" style="14" customWidth="1"/>
    <col min="26" max="28" width="33.42578125" customWidth="1"/>
    <col min="29" max="29" width="40.28515625" customWidth="1"/>
    <col min="30" max="30" width="34.85546875" customWidth="1"/>
    <col min="31" max="31" width="2.28515625" customWidth="1"/>
    <col min="32" max="32" width="42.5703125" customWidth="1"/>
    <col min="33" max="33" width="50.28515625" customWidth="1"/>
    <col min="34" max="36" width="11.42578125" customWidth="1"/>
  </cols>
  <sheetData>
    <row r="1" spans="1:36" ht="27" customHeight="1" x14ac:dyDescent="0.25">
      <c r="A1" s="112"/>
      <c r="B1" s="74" t="s">
        <v>1</v>
      </c>
      <c r="C1" s="75"/>
      <c r="D1" s="75"/>
      <c r="E1" s="75"/>
      <c r="F1" s="75"/>
      <c r="G1" s="75"/>
      <c r="H1" s="75"/>
      <c r="I1" s="75"/>
      <c r="J1" s="75"/>
      <c r="K1" s="75"/>
      <c r="L1" s="75"/>
      <c r="M1" s="75"/>
      <c r="N1" s="75"/>
      <c r="O1" s="75"/>
      <c r="P1" s="75"/>
      <c r="Q1" s="75"/>
      <c r="R1" s="75"/>
      <c r="S1" s="75"/>
      <c r="T1" s="75"/>
      <c r="U1" s="75"/>
      <c r="V1" s="75"/>
      <c r="W1" s="75"/>
      <c r="X1" s="75"/>
      <c r="Y1" s="75"/>
      <c r="Z1" s="75"/>
      <c r="AA1" s="75"/>
      <c r="AB1" s="75"/>
      <c r="AC1" s="76"/>
      <c r="AD1" s="72" t="s">
        <v>2</v>
      </c>
      <c r="AE1" s="73"/>
      <c r="AF1" s="73"/>
      <c r="AG1" s="53" t="s">
        <v>84</v>
      </c>
      <c r="AH1" s="1"/>
      <c r="AI1" s="1"/>
      <c r="AJ1" s="1"/>
    </row>
    <row r="2" spans="1:36" ht="27" customHeight="1" thickBot="1" x14ac:dyDescent="0.3">
      <c r="A2" s="112"/>
      <c r="B2" s="77"/>
      <c r="C2" s="78"/>
      <c r="D2" s="78"/>
      <c r="E2" s="78"/>
      <c r="F2" s="78"/>
      <c r="G2" s="78"/>
      <c r="H2" s="78"/>
      <c r="I2" s="78"/>
      <c r="J2" s="78"/>
      <c r="K2" s="78"/>
      <c r="L2" s="78"/>
      <c r="M2" s="78"/>
      <c r="N2" s="78"/>
      <c r="O2" s="78"/>
      <c r="P2" s="78"/>
      <c r="Q2" s="78"/>
      <c r="R2" s="78"/>
      <c r="S2" s="78"/>
      <c r="T2" s="78"/>
      <c r="U2" s="78"/>
      <c r="V2" s="78"/>
      <c r="W2" s="78"/>
      <c r="X2" s="78"/>
      <c r="Y2" s="78"/>
      <c r="Z2" s="78"/>
      <c r="AA2" s="78"/>
      <c r="AB2" s="78"/>
      <c r="AC2" s="79"/>
      <c r="AD2" s="72" t="s">
        <v>3</v>
      </c>
      <c r="AE2" s="73"/>
      <c r="AF2" s="73"/>
      <c r="AG2" s="54" t="s">
        <v>86</v>
      </c>
      <c r="AH2" s="1"/>
      <c r="AI2" s="1"/>
      <c r="AJ2" s="1"/>
    </row>
    <row r="3" spans="1:36" ht="27" customHeight="1" x14ac:dyDescent="0.25">
      <c r="A3" s="112"/>
      <c r="B3" s="74" t="s">
        <v>5</v>
      </c>
      <c r="C3" s="75"/>
      <c r="D3" s="75"/>
      <c r="E3" s="75"/>
      <c r="F3" s="75"/>
      <c r="G3" s="75"/>
      <c r="H3" s="75"/>
      <c r="I3" s="75"/>
      <c r="J3" s="75"/>
      <c r="K3" s="75"/>
      <c r="L3" s="75"/>
      <c r="M3" s="75"/>
      <c r="N3" s="75"/>
      <c r="O3" s="75"/>
      <c r="P3" s="75"/>
      <c r="Q3" s="75"/>
      <c r="R3" s="75"/>
      <c r="S3" s="75"/>
      <c r="T3" s="75"/>
      <c r="U3" s="75"/>
      <c r="V3" s="75"/>
      <c r="W3" s="75"/>
      <c r="X3" s="75"/>
      <c r="Y3" s="75"/>
      <c r="Z3" s="75"/>
      <c r="AA3" s="75"/>
      <c r="AB3" s="75"/>
      <c r="AC3" s="76"/>
      <c r="AD3" s="72" t="s">
        <v>6</v>
      </c>
      <c r="AE3" s="73"/>
      <c r="AF3" s="73"/>
      <c r="AG3" s="53" t="s">
        <v>85</v>
      </c>
      <c r="AH3" s="1"/>
      <c r="AI3" s="1"/>
      <c r="AJ3" s="1"/>
    </row>
    <row r="4" spans="1:36" ht="27" customHeight="1" thickBot="1" x14ac:dyDescent="0.3">
      <c r="A4" s="112"/>
      <c r="B4" s="77"/>
      <c r="C4" s="78"/>
      <c r="D4" s="78"/>
      <c r="E4" s="78"/>
      <c r="F4" s="78"/>
      <c r="G4" s="78"/>
      <c r="H4" s="78"/>
      <c r="I4" s="78"/>
      <c r="J4" s="78"/>
      <c r="K4" s="78"/>
      <c r="L4" s="78"/>
      <c r="M4" s="78"/>
      <c r="N4" s="78"/>
      <c r="O4" s="78"/>
      <c r="P4" s="78"/>
      <c r="Q4" s="78"/>
      <c r="R4" s="78"/>
      <c r="S4" s="78"/>
      <c r="T4" s="78"/>
      <c r="U4" s="78"/>
      <c r="V4" s="78"/>
      <c r="W4" s="78"/>
      <c r="X4" s="78"/>
      <c r="Y4" s="78"/>
      <c r="Z4" s="78"/>
      <c r="AA4" s="78"/>
      <c r="AB4" s="78"/>
      <c r="AC4" s="79"/>
      <c r="AD4" s="72" t="s">
        <v>8</v>
      </c>
      <c r="AE4" s="73"/>
      <c r="AF4" s="73"/>
      <c r="AG4" s="55">
        <v>43846</v>
      </c>
      <c r="AH4" s="1"/>
      <c r="AI4" s="1"/>
      <c r="AJ4" s="1"/>
    </row>
    <row r="5" spans="1:36" s="14" customFormat="1" ht="27" customHeight="1" thickBot="1" x14ac:dyDescent="0.3">
      <c r="A5" s="26"/>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4"/>
      <c r="AD5" s="33"/>
      <c r="AE5" s="1"/>
      <c r="AF5" s="1"/>
      <c r="AG5" s="1"/>
      <c r="AH5" s="1"/>
      <c r="AI5" s="1"/>
      <c r="AJ5" s="1"/>
    </row>
    <row r="6" spans="1:36" s="14" customFormat="1" ht="59.25" customHeight="1" thickBot="1" x14ac:dyDescent="0.3">
      <c r="A6" s="56" t="s">
        <v>0</v>
      </c>
      <c r="B6" s="113" t="s">
        <v>155</v>
      </c>
      <c r="C6" s="114"/>
      <c r="D6" s="114"/>
      <c r="E6" s="114"/>
      <c r="F6" s="114"/>
      <c r="G6" s="114"/>
      <c r="H6" s="115"/>
      <c r="I6" s="23"/>
      <c r="J6" s="29"/>
      <c r="K6" s="32" t="s">
        <v>89</v>
      </c>
      <c r="L6" s="31"/>
      <c r="M6" s="90">
        <v>44592</v>
      </c>
      <c r="N6" s="91"/>
      <c r="O6" s="23"/>
      <c r="P6" s="23"/>
      <c r="Q6" s="23"/>
      <c r="R6" s="23"/>
      <c r="S6" s="23"/>
      <c r="T6" s="23"/>
      <c r="U6" s="23"/>
      <c r="V6" s="23"/>
      <c r="W6" s="23"/>
      <c r="X6" s="23"/>
      <c r="Y6" s="23"/>
      <c r="Z6" s="23"/>
      <c r="AA6" s="23"/>
      <c r="AB6" s="23"/>
      <c r="AC6" s="24"/>
      <c r="AD6" s="23"/>
      <c r="AE6" s="1"/>
      <c r="AF6" s="1"/>
      <c r="AG6" s="1"/>
      <c r="AH6" s="1"/>
      <c r="AI6" s="1"/>
      <c r="AJ6" s="1"/>
    </row>
    <row r="7" spans="1:36" s="14" customFormat="1" ht="27" customHeight="1" thickBot="1" x14ac:dyDescent="0.3">
      <c r="A7" s="30"/>
      <c r="B7" s="29"/>
      <c r="C7" s="29"/>
      <c r="D7" s="29"/>
      <c r="E7" s="29"/>
      <c r="F7" s="29"/>
      <c r="G7" s="29"/>
      <c r="H7" s="29"/>
      <c r="I7" s="29"/>
      <c r="J7" s="29"/>
      <c r="K7" s="29"/>
      <c r="L7" s="29"/>
      <c r="M7" s="29"/>
      <c r="N7" s="29"/>
      <c r="O7" s="23"/>
      <c r="P7" s="23"/>
      <c r="Q7" s="23"/>
      <c r="R7" s="23"/>
      <c r="S7" s="23"/>
      <c r="T7" s="23"/>
      <c r="U7" s="23"/>
      <c r="V7" s="23"/>
      <c r="W7" s="23"/>
      <c r="X7" s="23"/>
      <c r="Y7" s="23"/>
      <c r="Z7" s="23"/>
      <c r="AA7" s="23"/>
      <c r="AB7" s="23"/>
      <c r="AC7" s="24"/>
      <c r="AD7" s="23"/>
      <c r="AE7" s="1"/>
      <c r="AF7" s="1"/>
      <c r="AG7" s="1"/>
      <c r="AH7" s="1"/>
      <c r="AI7" s="1"/>
      <c r="AJ7" s="1"/>
    </row>
    <row r="8" spans="1:36" s="14" customFormat="1" ht="59.25" customHeight="1" thickBot="1" x14ac:dyDescent="0.3">
      <c r="A8" s="56" t="s">
        <v>87</v>
      </c>
      <c r="B8" s="69" t="s">
        <v>156</v>
      </c>
      <c r="C8" s="70"/>
      <c r="D8" s="70"/>
      <c r="E8" s="70"/>
      <c r="F8" s="70"/>
      <c r="G8" s="70"/>
      <c r="H8" s="70"/>
      <c r="I8" s="71"/>
      <c r="J8" s="23"/>
      <c r="K8" s="27" t="s">
        <v>148</v>
      </c>
      <c r="L8" s="27"/>
      <c r="M8" s="27" t="s">
        <v>138</v>
      </c>
      <c r="N8" s="27" t="s">
        <v>90</v>
      </c>
      <c r="O8" s="27" t="s">
        <v>90</v>
      </c>
      <c r="P8" s="23"/>
      <c r="Q8" s="23"/>
      <c r="R8" s="23"/>
      <c r="S8" s="23"/>
      <c r="T8" s="23"/>
      <c r="U8" s="23"/>
      <c r="V8" s="23"/>
      <c r="W8" s="23"/>
      <c r="X8" s="23"/>
      <c r="Y8" s="23"/>
      <c r="Z8" s="23"/>
      <c r="AA8" s="23"/>
      <c r="AB8" s="23"/>
      <c r="AC8" s="24"/>
      <c r="AD8" s="23"/>
      <c r="AE8" s="1"/>
      <c r="AF8" s="1"/>
      <c r="AG8" s="1"/>
      <c r="AH8" s="1"/>
      <c r="AI8" s="1"/>
      <c r="AJ8" s="1"/>
    </row>
    <row r="9" spans="1:36" s="14" customFormat="1" ht="59.25" customHeight="1" thickBot="1" x14ac:dyDescent="0.3">
      <c r="A9" s="56" t="s">
        <v>88</v>
      </c>
      <c r="B9" s="69" t="s">
        <v>157</v>
      </c>
      <c r="C9" s="70"/>
      <c r="D9" s="70"/>
      <c r="E9" s="70"/>
      <c r="F9" s="70"/>
      <c r="G9" s="70"/>
      <c r="H9" s="70"/>
      <c r="I9" s="71"/>
      <c r="J9" s="23"/>
      <c r="K9" s="58" t="s">
        <v>154</v>
      </c>
      <c r="L9" s="28"/>
      <c r="M9" s="28"/>
      <c r="N9" s="28"/>
      <c r="O9" s="28"/>
      <c r="P9" s="23"/>
      <c r="Q9" s="23"/>
      <c r="R9" s="23"/>
      <c r="S9" s="23"/>
      <c r="T9" s="23"/>
      <c r="U9" s="23"/>
      <c r="V9" s="23"/>
      <c r="W9" s="23"/>
      <c r="X9" s="23"/>
      <c r="Y9" s="23"/>
      <c r="Z9" s="23"/>
      <c r="AA9" s="23"/>
      <c r="AB9" s="23"/>
      <c r="AC9" s="24"/>
      <c r="AD9" s="23"/>
      <c r="AE9" s="1"/>
      <c r="AF9" s="1"/>
      <c r="AG9" s="1"/>
      <c r="AH9" s="1"/>
      <c r="AI9" s="1"/>
      <c r="AJ9" s="1"/>
    </row>
    <row r="10" spans="1:36" s="14" customFormat="1" ht="15.75" customHeight="1" x14ac:dyDescent="0.25">
      <c r="A10" s="23"/>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4"/>
      <c r="AD10" s="23"/>
      <c r="AE10" s="1"/>
      <c r="AF10" s="1"/>
      <c r="AG10" s="1"/>
      <c r="AH10" s="1"/>
      <c r="AI10" s="1"/>
      <c r="AJ10" s="1"/>
    </row>
    <row r="11" spans="1:36" s="14" customFormat="1" ht="15.75" customHeight="1" thickBot="1" x14ac:dyDescent="0.3">
      <c r="A11" s="47"/>
      <c r="B11" s="23"/>
      <c r="C11" s="23"/>
      <c r="D11" s="23"/>
      <c r="E11" s="23"/>
      <c r="F11" s="23"/>
      <c r="G11" s="23"/>
      <c r="H11" s="23"/>
      <c r="I11" s="23"/>
      <c r="J11" s="23"/>
      <c r="K11" s="23"/>
      <c r="L11" s="23"/>
      <c r="M11" s="23"/>
      <c r="N11" s="23"/>
      <c r="O11" s="23"/>
      <c r="P11" s="23"/>
      <c r="Q11" s="23"/>
      <c r="R11" s="23"/>
      <c r="S11" s="23"/>
      <c r="T11" s="23"/>
      <c r="U11" s="23"/>
      <c r="V11" s="23"/>
      <c r="W11" s="23"/>
      <c r="X11" s="23"/>
      <c r="Y11" s="23"/>
      <c r="Z11" s="22"/>
      <c r="AA11" s="22"/>
      <c r="AB11" s="22"/>
      <c r="AC11" s="25"/>
      <c r="AD11" s="57"/>
      <c r="AE11" s="1"/>
      <c r="AF11" s="1"/>
      <c r="AG11" s="1"/>
      <c r="AH11" s="1"/>
      <c r="AI11" s="1"/>
      <c r="AJ11" s="1"/>
    </row>
    <row r="12" spans="1:36" x14ac:dyDescent="0.25">
      <c r="A12" s="116" t="s">
        <v>12</v>
      </c>
      <c r="B12" s="117"/>
      <c r="C12" s="117"/>
      <c r="D12" s="118"/>
      <c r="E12" s="119" t="s">
        <v>13</v>
      </c>
      <c r="F12" s="120"/>
      <c r="G12" s="120"/>
      <c r="H12" s="120"/>
      <c r="I12" s="120"/>
      <c r="J12" s="120"/>
      <c r="K12" s="120"/>
      <c r="L12" s="120"/>
      <c r="M12" s="120"/>
      <c r="N12" s="120"/>
      <c r="O12" s="120"/>
      <c r="P12" s="120"/>
      <c r="Q12" s="120"/>
      <c r="R12" s="120"/>
      <c r="S12" s="120"/>
      <c r="T12" s="120"/>
      <c r="U12" s="120"/>
      <c r="V12" s="120"/>
      <c r="W12" s="120"/>
      <c r="X12" s="121"/>
      <c r="Y12" s="40"/>
      <c r="Z12" s="80" t="s">
        <v>139</v>
      </c>
      <c r="AA12" s="163"/>
      <c r="AB12" s="163"/>
      <c r="AC12" s="163"/>
      <c r="AD12" s="81"/>
      <c r="AE12" s="1"/>
      <c r="AF12" s="80" t="s">
        <v>145</v>
      </c>
      <c r="AG12" s="81"/>
      <c r="AH12" s="1"/>
      <c r="AI12" s="1"/>
      <c r="AJ12" s="1"/>
    </row>
    <row r="13" spans="1:36" x14ac:dyDescent="0.25">
      <c r="A13" s="122" t="s">
        <v>91</v>
      </c>
      <c r="B13" s="106" t="s">
        <v>15</v>
      </c>
      <c r="C13" s="106" t="s">
        <v>16</v>
      </c>
      <c r="D13" s="134" t="s">
        <v>117</v>
      </c>
      <c r="E13" s="159" t="s">
        <v>17</v>
      </c>
      <c r="F13" s="160"/>
      <c r="G13" s="160"/>
      <c r="H13" s="160"/>
      <c r="I13" s="124" t="s">
        <v>18</v>
      </c>
      <c r="J13" s="125"/>
      <c r="K13" s="125"/>
      <c r="L13" s="125"/>
      <c r="M13" s="125"/>
      <c r="N13" s="125"/>
      <c r="O13" s="125"/>
      <c r="P13" s="125"/>
      <c r="Q13" s="125"/>
      <c r="R13" s="34"/>
      <c r="S13" s="34"/>
      <c r="T13" s="124" t="s">
        <v>19</v>
      </c>
      <c r="U13" s="125"/>
      <c r="V13" s="125"/>
      <c r="W13" s="125"/>
      <c r="X13" s="126"/>
      <c r="Y13" s="40"/>
      <c r="Z13" s="82"/>
      <c r="AA13" s="164"/>
      <c r="AB13" s="164"/>
      <c r="AC13" s="164"/>
      <c r="AD13" s="83"/>
      <c r="AE13" s="1"/>
      <c r="AF13" s="82"/>
      <c r="AG13" s="83"/>
      <c r="AH13" s="2"/>
      <c r="AI13" s="2"/>
      <c r="AJ13" s="2"/>
    </row>
    <row r="14" spans="1:36" ht="32.25" customHeight="1" thickBot="1" x14ac:dyDescent="0.3">
      <c r="A14" s="122"/>
      <c r="B14" s="106"/>
      <c r="C14" s="106"/>
      <c r="D14" s="134"/>
      <c r="E14" s="127" t="s">
        <v>21</v>
      </c>
      <c r="F14" s="128"/>
      <c r="G14" s="128"/>
      <c r="H14" s="128"/>
      <c r="I14" s="129" t="s">
        <v>22</v>
      </c>
      <c r="J14" s="130" t="s">
        <v>23</v>
      </c>
      <c r="K14" s="130" t="s">
        <v>24</v>
      </c>
      <c r="L14" s="131" t="s">
        <v>25</v>
      </c>
      <c r="M14" s="106" t="s">
        <v>26</v>
      </c>
      <c r="N14" s="133" t="s">
        <v>27</v>
      </c>
      <c r="O14" s="100" t="s">
        <v>28</v>
      </c>
      <c r="P14" s="106" t="s">
        <v>29</v>
      </c>
      <c r="Q14" s="100" t="s">
        <v>30</v>
      </c>
      <c r="R14" s="100" t="s">
        <v>114</v>
      </c>
      <c r="S14" s="37"/>
      <c r="T14" s="107" t="s">
        <v>31</v>
      </c>
      <c r="U14" s="106" t="s">
        <v>32</v>
      </c>
      <c r="V14" s="100" t="s">
        <v>33</v>
      </c>
      <c r="W14" s="106" t="s">
        <v>116</v>
      </c>
      <c r="X14" s="134"/>
      <c r="Y14" s="48"/>
      <c r="Z14" s="84"/>
      <c r="AA14" s="165"/>
      <c r="AB14" s="165"/>
      <c r="AC14" s="165"/>
      <c r="AD14" s="85"/>
      <c r="AE14" s="2"/>
      <c r="AF14" s="84"/>
      <c r="AG14" s="85"/>
      <c r="AH14" s="2"/>
      <c r="AI14" s="1"/>
      <c r="AJ14" s="2"/>
    </row>
    <row r="15" spans="1:36" ht="74.25" customHeight="1" x14ac:dyDescent="0.25">
      <c r="A15" s="123"/>
      <c r="B15" s="100"/>
      <c r="C15" s="100"/>
      <c r="D15" s="158"/>
      <c r="E15" s="41" t="s">
        <v>92</v>
      </c>
      <c r="F15" s="39" t="s">
        <v>93</v>
      </c>
      <c r="G15" s="3"/>
      <c r="H15" s="4" t="s">
        <v>34</v>
      </c>
      <c r="I15" s="107"/>
      <c r="J15" s="130"/>
      <c r="K15" s="130"/>
      <c r="L15" s="132"/>
      <c r="M15" s="106"/>
      <c r="N15" s="101"/>
      <c r="O15" s="101"/>
      <c r="P15" s="106"/>
      <c r="Q15" s="101"/>
      <c r="R15" s="101"/>
      <c r="S15" s="38"/>
      <c r="T15" s="108"/>
      <c r="U15" s="106"/>
      <c r="V15" s="101"/>
      <c r="W15" s="35" t="s">
        <v>35</v>
      </c>
      <c r="X15" s="42" t="s">
        <v>36</v>
      </c>
      <c r="Y15" s="48"/>
      <c r="Z15" s="51" t="s">
        <v>140</v>
      </c>
      <c r="AA15" s="36" t="s">
        <v>141</v>
      </c>
      <c r="AB15" s="36" t="s">
        <v>142</v>
      </c>
      <c r="AC15" s="36" t="s">
        <v>144</v>
      </c>
      <c r="AD15" s="52" t="s">
        <v>37</v>
      </c>
      <c r="AE15" s="2"/>
      <c r="AF15" s="51" t="s">
        <v>146</v>
      </c>
      <c r="AG15" s="52" t="s">
        <v>147</v>
      </c>
      <c r="AH15" s="2"/>
      <c r="AI15" s="1"/>
      <c r="AJ15" s="2"/>
    </row>
    <row r="16" spans="1:36" ht="100.5" customHeight="1" x14ac:dyDescent="0.25">
      <c r="A16" s="135">
        <v>1</v>
      </c>
      <c r="B16" s="109" t="s">
        <v>158</v>
      </c>
      <c r="C16" s="137" t="s">
        <v>170</v>
      </c>
      <c r="D16" s="137" t="s">
        <v>159</v>
      </c>
      <c r="E16" s="140" t="s">
        <v>108</v>
      </c>
      <c r="F16" s="143" t="s">
        <v>43</v>
      </c>
      <c r="G16" s="92" t="str">
        <f>+CONCATENATE(E16," - ",F16)</f>
        <v>MUY BAJA - MAYOR</v>
      </c>
      <c r="H16" s="145" t="str">
        <f>+VLOOKUP(G16,Datos!D3:E17,2,FALSE)</f>
        <v>ALTO</v>
      </c>
      <c r="I16" s="148" t="s">
        <v>172</v>
      </c>
      <c r="J16" s="5" t="s">
        <v>38</v>
      </c>
      <c r="K16" s="6" t="s">
        <v>4</v>
      </c>
      <c r="L16" s="7">
        <f>IF(K16="ASIGNADO",15,IF(K16="NO ASIGNADO",0,""))</f>
        <v>15</v>
      </c>
      <c r="M16" s="150">
        <f>SUM(L16:L22)</f>
        <v>100</v>
      </c>
      <c r="N16" s="152" t="s">
        <v>153</v>
      </c>
      <c r="O16" s="105">
        <f>IF(O19="DÉBIL",0,IF(O19="MODERADO",50,IF(O19="FUERTE",100,"")))</f>
        <v>100</v>
      </c>
      <c r="P16" s="102" t="str">
        <f>IF(AND(M19="FUERTE",N16="FUERTE (SIEMPRE SE EJECUTA)"),"NO","SÍ")</f>
        <v>NO</v>
      </c>
      <c r="Q16" s="180" t="s">
        <v>39</v>
      </c>
      <c r="R16" s="95" t="str">
        <f>IF(AND(E16="MUY BAJA",Q19=2),"MUY BAJA",IF(AND(E16="BAJA",Q19=2),"MUY BAJA",IF(AND(E16="MEDIA",Q19=2),"MUY BAJA",IF(AND(E16="ALTA",Q19=2),"BAJA",IF(AND(E16="MUY ALTA",Q19=2),"MEDIA",IF(AND(E16="MUY BAJA",Q19=1),"MUY BAJA",IF(AND(E16="BAJA",Q19=1),"MUY BAJA",IF(AND(E16="MEDIA",Q19=1),"BAJA",IF(AND(E16="ALTA",Q19=1),"MEDIA",IF(AND(E16="MUY ALTA",Q19=1),"ALTA",E16))))))))))</f>
        <v>MUY BAJA</v>
      </c>
      <c r="S16" s="92" t="str">
        <f>+CONCATENATE(R16," - ",F16)</f>
        <v>MUY BAJA - MAYOR</v>
      </c>
      <c r="T16" s="145" t="str">
        <f>+VLOOKUP(S16,Datos!$D$3:$E$17,2,FALSE)</f>
        <v>ALTO</v>
      </c>
      <c r="U16" s="181" t="s">
        <v>135</v>
      </c>
      <c r="V16" s="166" t="s">
        <v>161</v>
      </c>
      <c r="W16" s="109" t="s">
        <v>162</v>
      </c>
      <c r="X16" s="98" t="s">
        <v>163</v>
      </c>
      <c r="Y16" s="49"/>
      <c r="Z16" s="86"/>
      <c r="AA16" s="173"/>
      <c r="AB16" s="170"/>
      <c r="AC16" s="170"/>
      <c r="AD16" s="88"/>
      <c r="AE16" s="1"/>
      <c r="AF16" s="86"/>
      <c r="AG16" s="88"/>
      <c r="AH16" s="1"/>
      <c r="AI16" s="1"/>
      <c r="AJ16" s="1"/>
    </row>
    <row r="17" spans="1:36" ht="100.5" customHeight="1" x14ac:dyDescent="0.25">
      <c r="A17" s="135"/>
      <c r="B17" s="110"/>
      <c r="C17" s="138"/>
      <c r="D17" s="138"/>
      <c r="E17" s="141"/>
      <c r="F17" s="143"/>
      <c r="G17" s="93"/>
      <c r="H17" s="146"/>
      <c r="I17" s="148"/>
      <c r="J17" s="8" t="s">
        <v>42</v>
      </c>
      <c r="K17" s="9" t="s">
        <v>9</v>
      </c>
      <c r="L17" s="10">
        <f>IF(K17="ADECUADO",15,IF(K17="INADECUADO",0,""))</f>
        <v>15</v>
      </c>
      <c r="M17" s="151"/>
      <c r="N17" s="153"/>
      <c r="O17" s="105"/>
      <c r="P17" s="103"/>
      <c r="Q17" s="180"/>
      <c r="R17" s="96"/>
      <c r="S17" s="93"/>
      <c r="T17" s="146"/>
      <c r="U17" s="182"/>
      <c r="V17" s="167"/>
      <c r="W17" s="110"/>
      <c r="X17" s="99"/>
      <c r="Y17" s="49"/>
      <c r="Z17" s="86"/>
      <c r="AA17" s="173"/>
      <c r="AB17" s="170"/>
      <c r="AC17" s="170"/>
      <c r="AD17" s="88"/>
      <c r="AE17" s="1"/>
      <c r="AF17" s="86"/>
      <c r="AG17" s="88"/>
      <c r="AH17" s="1"/>
      <c r="AI17" s="1"/>
      <c r="AJ17" s="1"/>
    </row>
    <row r="18" spans="1:36" ht="100.5" customHeight="1" x14ac:dyDescent="0.25">
      <c r="A18" s="135"/>
      <c r="B18" s="110"/>
      <c r="C18" s="138"/>
      <c r="D18" s="138"/>
      <c r="E18" s="141"/>
      <c r="F18" s="143"/>
      <c r="G18" s="93"/>
      <c r="H18" s="146"/>
      <c r="I18" s="148"/>
      <c r="J18" s="43" t="s">
        <v>44</v>
      </c>
      <c r="K18" s="9" t="s">
        <v>122</v>
      </c>
      <c r="L18" s="10">
        <f>IF(K18="OPORTUNA",15,IF(K18="INOPORTUNA",0,""))</f>
        <v>15</v>
      </c>
      <c r="M18" s="151"/>
      <c r="N18" s="153"/>
      <c r="O18" s="105"/>
      <c r="P18" s="103"/>
      <c r="Q18" s="12" t="s">
        <v>45</v>
      </c>
      <c r="R18" s="96"/>
      <c r="S18" s="93"/>
      <c r="T18" s="146"/>
      <c r="U18" s="182"/>
      <c r="V18" s="167"/>
      <c r="W18" s="110"/>
      <c r="X18" s="99"/>
      <c r="Y18" s="49"/>
      <c r="Z18" s="86"/>
      <c r="AA18" s="173"/>
      <c r="AB18" s="170"/>
      <c r="AC18" s="170"/>
      <c r="AD18" s="88"/>
      <c r="AE18" s="1"/>
      <c r="AF18" s="86"/>
      <c r="AG18" s="88"/>
      <c r="AH18" s="1"/>
      <c r="AI18" s="1"/>
      <c r="AJ18" s="1"/>
    </row>
    <row r="19" spans="1:36" ht="100.5" customHeight="1" x14ac:dyDescent="0.25">
      <c r="A19" s="135"/>
      <c r="B19" s="110"/>
      <c r="C19" s="138"/>
      <c r="D19" s="138"/>
      <c r="E19" s="141"/>
      <c r="F19" s="143"/>
      <c r="G19" s="93"/>
      <c r="H19" s="146"/>
      <c r="I19" s="148"/>
      <c r="J19" s="8" t="s">
        <v>47</v>
      </c>
      <c r="K19" s="9" t="s">
        <v>48</v>
      </c>
      <c r="L19" s="10">
        <f>IF(K19="PREVENIR",15,IF(K19="DETECTAR",10,IF(K19="NO ES UN CONTROL",0,"")))</f>
        <v>15</v>
      </c>
      <c r="M19" s="155" t="str">
        <f>IF(M16&lt;86,"DÉBIL",IF(M16&lt;96,"MODERADO",IF(M16&lt;101,"FUERTE","")))</f>
        <v>FUERTE</v>
      </c>
      <c r="N19" s="153"/>
      <c r="O19" s="175" t="str">
        <f>IF(AND(M19="FUERTE",N16="FUERTE (SIEMPRE SE EJECUTA)"),"FUERTE",IF(OR(M19="DÉBIL",N16="DÉBIL (NO SE EJECUTA)"),"DÉBIL",IF(OR(M19="MODERADO",N16="MODERADO (ALGUNAS VECES)"),"MODERADO")))</f>
        <v>FUERTE</v>
      </c>
      <c r="P19" s="103"/>
      <c r="Q19" s="177">
        <f>IF(AND($O$19="FUERTE",$Q$16="DIRECTAMENTE"),2,IF(AND($O$19="FUERTE",$Q$16="DIRECTAMENTE"),2,IF(AND($O$19="FUERTE",$Q$16="DIRECTAMENTE"),2,IF(AND($O$19="FUERTE",$Q$16="NO DISMINUYE"),0,IF(AND($O$19="MODERADO",$Q$16="DIRECTAMENTE"),1,IF(AND($O$19="MODERADO",$Q$16="DIRECTAMENTE"),1,IF(AND($O$19="MODERADO",$Q$16="DIRECTAMENTE"),1,IF(AND($O$19="MODERADO",$Q$16="NO DISMINUYE"),0,"N/A"))))))))</f>
        <v>2</v>
      </c>
      <c r="R19" s="96"/>
      <c r="S19" s="93"/>
      <c r="T19" s="146"/>
      <c r="U19" s="182"/>
      <c r="V19" s="161" t="s">
        <v>143</v>
      </c>
      <c r="W19" s="110"/>
      <c r="X19" s="161" t="s">
        <v>137</v>
      </c>
      <c r="Y19" s="50"/>
      <c r="Z19" s="86"/>
      <c r="AA19" s="173"/>
      <c r="AB19" s="170"/>
      <c r="AC19" s="170"/>
      <c r="AD19" s="88"/>
      <c r="AE19" s="1"/>
      <c r="AF19" s="86"/>
      <c r="AG19" s="88"/>
      <c r="AH19" s="1"/>
      <c r="AI19" s="1"/>
      <c r="AJ19" s="1"/>
    </row>
    <row r="20" spans="1:36" ht="100.5" customHeight="1" x14ac:dyDescent="0.25">
      <c r="A20" s="135"/>
      <c r="B20" s="110"/>
      <c r="C20" s="138"/>
      <c r="D20" s="138"/>
      <c r="E20" s="141"/>
      <c r="F20" s="143"/>
      <c r="G20" s="93"/>
      <c r="H20" s="146"/>
      <c r="I20" s="148"/>
      <c r="J20" s="8" t="s">
        <v>49</v>
      </c>
      <c r="K20" s="9" t="s">
        <v>11</v>
      </c>
      <c r="L20" s="10">
        <f>IF(K20="CONFIABLE",15,IF(K20="NO CONFIABLE",0,""))</f>
        <v>15</v>
      </c>
      <c r="M20" s="156"/>
      <c r="N20" s="153"/>
      <c r="O20" s="175"/>
      <c r="P20" s="103"/>
      <c r="Q20" s="178"/>
      <c r="R20" s="96"/>
      <c r="S20" s="93"/>
      <c r="T20" s="146"/>
      <c r="U20" s="182"/>
      <c r="V20" s="162"/>
      <c r="W20" s="110"/>
      <c r="X20" s="162"/>
      <c r="Y20" s="50"/>
      <c r="Z20" s="86"/>
      <c r="AA20" s="173"/>
      <c r="AB20" s="170"/>
      <c r="AC20" s="170"/>
      <c r="AD20" s="88"/>
      <c r="AE20" s="1"/>
      <c r="AF20" s="86"/>
      <c r="AG20" s="88"/>
      <c r="AH20" s="1"/>
      <c r="AI20" s="1"/>
      <c r="AJ20" s="1"/>
    </row>
    <row r="21" spans="1:36" ht="100.5" customHeight="1" x14ac:dyDescent="0.25">
      <c r="A21" s="135"/>
      <c r="B21" s="110"/>
      <c r="C21" s="138"/>
      <c r="D21" s="138"/>
      <c r="E21" s="141"/>
      <c r="F21" s="143"/>
      <c r="G21" s="93"/>
      <c r="H21" s="146"/>
      <c r="I21" s="148"/>
      <c r="J21" s="8" t="s">
        <v>50</v>
      </c>
      <c r="K21" s="9" t="s">
        <v>14</v>
      </c>
      <c r="L21" s="10">
        <f>IF(K21="SE INVESTIGAN Y SE RESUELVEN OPORTUNAMENTE",15,IF(K21="NO SE INVESTIGAN Y SE RESUELVEN OPORTUNAMENTE",0,""))</f>
        <v>15</v>
      </c>
      <c r="M21" s="156"/>
      <c r="N21" s="153"/>
      <c r="O21" s="175"/>
      <c r="P21" s="103"/>
      <c r="Q21" s="178"/>
      <c r="R21" s="96"/>
      <c r="S21" s="93"/>
      <c r="T21" s="146"/>
      <c r="U21" s="182"/>
      <c r="V21" s="168"/>
      <c r="W21" s="110"/>
      <c r="X21" s="98" t="s">
        <v>164</v>
      </c>
      <c r="Y21" s="49"/>
      <c r="Z21" s="86"/>
      <c r="AA21" s="173"/>
      <c r="AB21" s="170"/>
      <c r="AC21" s="170"/>
      <c r="AD21" s="88"/>
      <c r="AE21" s="1"/>
      <c r="AF21" s="86"/>
      <c r="AG21" s="88"/>
      <c r="AH21" s="1"/>
      <c r="AI21" s="1"/>
      <c r="AJ21" s="1"/>
    </row>
    <row r="22" spans="1:36" ht="100.5" customHeight="1" thickBot="1" x14ac:dyDescent="0.3">
      <c r="A22" s="136"/>
      <c r="B22" s="111"/>
      <c r="C22" s="139"/>
      <c r="D22" s="139"/>
      <c r="E22" s="142"/>
      <c r="F22" s="144"/>
      <c r="G22" s="94"/>
      <c r="H22" s="147"/>
      <c r="I22" s="149"/>
      <c r="J22" s="44" t="s">
        <v>51</v>
      </c>
      <c r="K22" s="45" t="s">
        <v>20</v>
      </c>
      <c r="L22" s="46">
        <f>IF(K22="COMPLETA",10,IF(K22="INCOMPLETA",5,IF(K22="NO EXISTE",0,"")))</f>
        <v>10</v>
      </c>
      <c r="M22" s="157"/>
      <c r="N22" s="154"/>
      <c r="O22" s="176"/>
      <c r="P22" s="104"/>
      <c r="Q22" s="179"/>
      <c r="R22" s="97"/>
      <c r="S22" s="94"/>
      <c r="T22" s="147"/>
      <c r="U22" s="183"/>
      <c r="V22" s="169"/>
      <c r="W22" s="111"/>
      <c r="X22" s="172"/>
      <c r="Y22" s="49"/>
      <c r="Z22" s="87"/>
      <c r="AA22" s="174"/>
      <c r="AB22" s="171"/>
      <c r="AC22" s="171"/>
      <c r="AD22" s="89"/>
      <c r="AE22" s="1"/>
      <c r="AF22" s="87"/>
      <c r="AG22" s="89"/>
      <c r="AH22" s="1"/>
      <c r="AI22" s="1"/>
      <c r="AJ22" s="1"/>
    </row>
  </sheetData>
  <dataConsolidate/>
  <mergeCells count="72">
    <mergeCell ref="O19:O22"/>
    <mergeCell ref="Q19:Q22"/>
    <mergeCell ref="Q16:Q17"/>
    <mergeCell ref="T16:T22"/>
    <mergeCell ref="U16:U22"/>
    <mergeCell ref="S16:S22"/>
    <mergeCell ref="X19:X20"/>
    <mergeCell ref="Z12:AD14"/>
    <mergeCell ref="V16:V18"/>
    <mergeCell ref="V19:V20"/>
    <mergeCell ref="V21:V22"/>
    <mergeCell ref="AC16:AC22"/>
    <mergeCell ref="X21:X22"/>
    <mergeCell ref="AA16:AA22"/>
    <mergeCell ref="AB16:AB22"/>
    <mergeCell ref="AD16:AD22"/>
    <mergeCell ref="C13:C15"/>
    <mergeCell ref="D13:D15"/>
    <mergeCell ref="E13:H13"/>
    <mergeCell ref="I13:Q13"/>
    <mergeCell ref="R14:R15"/>
    <mergeCell ref="F16:F22"/>
    <mergeCell ref="H16:H22"/>
    <mergeCell ref="I16:I22"/>
    <mergeCell ref="M16:M18"/>
    <mergeCell ref="N16:N22"/>
    <mergeCell ref="M19:M22"/>
    <mergeCell ref="A16:A22"/>
    <mergeCell ref="B16:B22"/>
    <mergeCell ref="C16:C22"/>
    <mergeCell ref="D16:D22"/>
    <mergeCell ref="E16:E22"/>
    <mergeCell ref="A1:A4"/>
    <mergeCell ref="B6:H6"/>
    <mergeCell ref="A12:D12"/>
    <mergeCell ref="E12:X12"/>
    <mergeCell ref="A13:A15"/>
    <mergeCell ref="B13:B15"/>
    <mergeCell ref="T13:X13"/>
    <mergeCell ref="E14:H14"/>
    <mergeCell ref="I14:I15"/>
    <mergeCell ref="J14:J15"/>
    <mergeCell ref="K14:K15"/>
    <mergeCell ref="L14:L15"/>
    <mergeCell ref="M14:M15"/>
    <mergeCell ref="N14:N15"/>
    <mergeCell ref="V14:V15"/>
    <mergeCell ref="W14:X14"/>
    <mergeCell ref="AF12:AG14"/>
    <mergeCell ref="AF16:AF22"/>
    <mergeCell ref="AG16:AG22"/>
    <mergeCell ref="M6:N6"/>
    <mergeCell ref="G16:G22"/>
    <mergeCell ref="R16:R22"/>
    <mergeCell ref="X16:X18"/>
    <mergeCell ref="Q14:Q15"/>
    <mergeCell ref="O14:O15"/>
    <mergeCell ref="P16:P22"/>
    <mergeCell ref="O16:O18"/>
    <mergeCell ref="P14:P15"/>
    <mergeCell ref="T14:T15"/>
    <mergeCell ref="U14:U15"/>
    <mergeCell ref="W16:W22"/>
    <mergeCell ref="Z16:Z22"/>
    <mergeCell ref="B8:I8"/>
    <mergeCell ref="B9:I9"/>
    <mergeCell ref="AD1:AF1"/>
    <mergeCell ref="AD2:AF2"/>
    <mergeCell ref="AD3:AF3"/>
    <mergeCell ref="AD4:AF4"/>
    <mergeCell ref="B1:AC2"/>
    <mergeCell ref="B3:AC4"/>
  </mergeCells>
  <conditionalFormatting sqref="H16:H22">
    <cfRule type="containsText" dxfId="11" priority="12" operator="containsText" text="EXTREMO">
      <formula>NOT(ISERROR(SEARCH("EXTREMO",H16)))</formula>
    </cfRule>
    <cfRule type="containsText" dxfId="10" priority="13" operator="containsText" text="ALTO">
      <formula>NOT(ISERROR(SEARCH("ALTO",H16)))</formula>
    </cfRule>
    <cfRule type="containsText" dxfId="9" priority="14" operator="containsText" text="MODERADO">
      <formula>NOT(ISERROR(SEARCH("MODERADO",H16)))</formula>
    </cfRule>
  </conditionalFormatting>
  <conditionalFormatting sqref="T16:T22">
    <cfRule type="containsText" dxfId="8" priority="1" operator="containsText" text="EXTREMO">
      <formula>NOT(ISERROR(SEARCH("EXTREMO",T16)))</formula>
    </cfRule>
    <cfRule type="containsText" dxfId="7" priority="2" operator="containsText" text="ALTO">
      <formula>NOT(ISERROR(SEARCH("ALTO",T16)))</formula>
    </cfRule>
    <cfRule type="containsText" dxfId="6" priority="3" operator="containsText" text="MODERADO">
      <formula>NOT(ISERROR(SEARCH("MODERADO",T16)))</formula>
    </cfRule>
  </conditionalFormatting>
  <dataValidations count="1">
    <dataValidation type="list" allowBlank="1" showInputMessage="1" showErrorMessage="1" sqref="Q16:Q17" xr:uid="{3993155C-8C7B-472E-BF88-20C663FE241B}">
      <formula1>$AE$19:$AE$21</formula1>
    </dataValidation>
  </dataValidations>
  <pageMargins left="0.70866141732283472" right="0.70866141732283472" top="0.74803149606299213" bottom="0.74803149606299213" header="0.31496062992125984" footer="0.31496062992125984"/>
  <pageSetup scale="14" fitToWidth="2" fitToHeight="2" orientation="landscape"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DF3E83F7-E827-41D4-9D70-8EC7813050C7}">
          <x14:formula1>
            <xm:f>Datos!$J$5:$L$5</xm:f>
          </x14:formula1>
          <xm:sqref>K19</xm:sqref>
        </x14:dataValidation>
        <x14:dataValidation type="list" allowBlank="1" showInputMessage="1" showErrorMessage="1" xr:uid="{6F7C15BA-07C8-43F7-9DB3-EA011C717F84}">
          <x14:formula1>
            <xm:f>Datos!$A$11:$A$13</xm:f>
          </x14:formula1>
          <xm:sqref>U16:U22</xm:sqref>
        </x14:dataValidation>
        <x14:dataValidation type="list" allowBlank="1" showInputMessage="1" showErrorMessage="1" xr:uid="{8E3CFAC4-75A6-40F4-AAD1-9F34E51B3EEE}">
          <x14:formula1>
            <xm:f>Datos!$J$7:$K$7</xm:f>
          </x14:formula1>
          <xm:sqref>K21</xm:sqref>
        </x14:dataValidation>
        <x14:dataValidation type="list" allowBlank="1" showInputMessage="1" showErrorMessage="1" xr:uid="{27D28193-0F75-4F4D-8D32-298C19D42BA7}">
          <x14:formula1>
            <xm:f>Datos!$J$6:$K$6</xm:f>
          </x14:formula1>
          <xm:sqref>K20</xm:sqref>
        </x14:dataValidation>
        <x14:dataValidation type="list" allowBlank="1" showInputMessage="1" showErrorMessage="1" xr:uid="{9ECA6DED-0CE3-4D86-A286-D1DCAA54D3E6}">
          <x14:formula1>
            <xm:f>Datos!$J$3:$K$3</xm:f>
          </x14:formula1>
          <xm:sqref>K17</xm:sqref>
        </x14:dataValidation>
        <x14:dataValidation type="list" allowBlank="1" showInputMessage="1" showErrorMessage="1" xr:uid="{47CAD802-F707-465A-99CA-6FF7C8FCEAFA}">
          <x14:formula1>
            <xm:f>Datos!$J$2:$K$2</xm:f>
          </x14:formula1>
          <xm:sqref>K16</xm:sqref>
        </x14:dataValidation>
        <x14:dataValidation type="list" allowBlank="1" showInputMessage="1" showErrorMessage="1" xr:uid="{F2859424-D928-4BD9-B7C5-0D6120E7EAE8}">
          <x14:formula1>
            <xm:f>Datos!$J$8:$L$8</xm:f>
          </x14:formula1>
          <xm:sqref>K22</xm:sqref>
        </x14:dataValidation>
        <x14:dataValidation type="list" allowBlank="1" showInputMessage="1" showErrorMessage="1" xr:uid="{7F1943C0-07F6-410F-9F18-E3142E305EB7}">
          <x14:formula1>
            <xm:f>Datos!$B$3:$B$5</xm:f>
          </x14:formula1>
          <xm:sqref>F16:F22</xm:sqref>
        </x14:dataValidation>
        <x14:dataValidation type="list" allowBlank="1" showInputMessage="1" showErrorMessage="1" xr:uid="{299F8FAB-2CA6-4E4C-B84A-C1C2EEEA8629}">
          <x14:formula1>
            <xm:f>Datos!$A$3:$A$7</xm:f>
          </x14:formula1>
          <xm:sqref>E16</xm:sqref>
        </x14:dataValidation>
        <x14:dataValidation type="list" allowBlank="1" showInputMessage="1" showErrorMessage="1" xr:uid="{2DBE33C8-EB01-4226-AD14-367F7BCEE6D2}">
          <x14:formula1>
            <xm:f>Datos!$J$4:$K$4</xm:f>
          </x14:formula1>
          <xm:sqref>K18</xm:sqref>
        </x14:dataValidation>
        <x14:dataValidation type="list" allowBlank="1" showInputMessage="1" showErrorMessage="1" xr:uid="{20B6DE06-DC9C-42A2-A3F4-57CDBB2D0BA8}">
          <x14:formula1>
            <xm:f>Datos!$A$17:$A$18</xm:f>
          </x14:formula1>
          <xm:sqref>V21:V22</xm:sqref>
        </x14:dataValidation>
        <x14:dataValidation type="list" allowBlank="1" showInputMessage="1" showErrorMessage="1" xr:uid="{60F1D263-5BD7-415E-B019-3044214B7188}">
          <x14:formula1>
            <xm:f>Datos!$I$14:$I$16</xm:f>
          </x14:formula1>
          <xm:sqref>N16:N22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F8D26-400C-4638-AFCD-98AF6288B8AA}">
  <dimension ref="A1:D29"/>
  <sheetViews>
    <sheetView workbookViewId="0">
      <selection activeCell="E10" sqref="E10"/>
    </sheetView>
  </sheetViews>
  <sheetFormatPr baseColWidth="10" defaultRowHeight="15" x14ac:dyDescent="0.25"/>
  <cols>
    <col min="1" max="1" width="4.85546875" style="14" customWidth="1"/>
    <col min="2" max="2" width="77.42578125" style="14" customWidth="1"/>
    <col min="3" max="4" width="30.7109375" style="14" customWidth="1"/>
    <col min="5" max="16384" width="11.42578125" style="14"/>
  </cols>
  <sheetData>
    <row r="1" spans="1:4" ht="15.75" thickBot="1" x14ac:dyDescent="0.3">
      <c r="A1" s="191" t="s">
        <v>52</v>
      </c>
      <c r="B1" s="192"/>
      <c r="C1" s="192"/>
      <c r="D1" s="193"/>
    </row>
    <row r="2" spans="1:4" ht="15.75" thickBot="1" x14ac:dyDescent="0.3">
      <c r="A2" s="194" t="s">
        <v>53</v>
      </c>
      <c r="B2" s="15" t="s">
        <v>54</v>
      </c>
      <c r="C2" s="196" t="s">
        <v>55</v>
      </c>
      <c r="D2" s="197"/>
    </row>
    <row r="3" spans="1:4" ht="15.75" thickBot="1" x14ac:dyDescent="0.3">
      <c r="A3" s="195"/>
      <c r="B3" s="16" t="s">
        <v>56</v>
      </c>
      <c r="C3" s="18" t="s">
        <v>57</v>
      </c>
      <c r="D3" s="18" t="s">
        <v>7</v>
      </c>
    </row>
    <row r="4" spans="1:4" ht="15.75" thickBot="1" x14ac:dyDescent="0.3">
      <c r="A4" s="68">
        <v>1</v>
      </c>
      <c r="B4" s="17" t="s">
        <v>58</v>
      </c>
      <c r="C4" s="61" t="s">
        <v>160</v>
      </c>
      <c r="D4" s="61"/>
    </row>
    <row r="5" spans="1:4" ht="15.75" thickBot="1" x14ac:dyDescent="0.3">
      <c r="A5" s="68">
        <v>2</v>
      </c>
      <c r="B5" s="17" t="s">
        <v>59</v>
      </c>
      <c r="C5" s="61" t="s">
        <v>160</v>
      </c>
      <c r="D5" s="61"/>
    </row>
    <row r="6" spans="1:4" ht="15.75" thickBot="1" x14ac:dyDescent="0.3">
      <c r="A6" s="68">
        <v>3</v>
      </c>
      <c r="B6" s="17" t="s">
        <v>60</v>
      </c>
      <c r="C6" s="61" t="s">
        <v>160</v>
      </c>
      <c r="D6" s="61"/>
    </row>
    <row r="7" spans="1:4" ht="15.75" thickBot="1" x14ac:dyDescent="0.3">
      <c r="A7" s="68">
        <v>4</v>
      </c>
      <c r="B7" s="17" t="s">
        <v>61</v>
      </c>
      <c r="C7" s="61"/>
      <c r="D7" s="61" t="s">
        <v>160</v>
      </c>
    </row>
    <row r="8" spans="1:4" ht="15.75" thickBot="1" x14ac:dyDescent="0.3">
      <c r="A8" s="68">
        <v>5</v>
      </c>
      <c r="B8" s="17" t="s">
        <v>62</v>
      </c>
      <c r="C8" s="61" t="s">
        <v>160</v>
      </c>
      <c r="D8" s="61"/>
    </row>
    <row r="9" spans="1:4" ht="15.75" thickBot="1" x14ac:dyDescent="0.3">
      <c r="A9" s="68">
        <v>6</v>
      </c>
      <c r="B9" s="17" t="s">
        <v>63</v>
      </c>
      <c r="C9" s="61"/>
      <c r="D9" s="61" t="s">
        <v>160</v>
      </c>
    </row>
    <row r="10" spans="1:4" ht="15.75" thickBot="1" x14ac:dyDescent="0.3">
      <c r="A10" s="68">
        <v>7</v>
      </c>
      <c r="B10" s="17" t="s">
        <v>64</v>
      </c>
      <c r="C10" s="61" t="s">
        <v>160</v>
      </c>
      <c r="D10" s="61"/>
    </row>
    <row r="11" spans="1:4" ht="15.75" thickBot="1" x14ac:dyDescent="0.3">
      <c r="A11" s="68">
        <v>8</v>
      </c>
      <c r="B11" s="17" t="s">
        <v>65</v>
      </c>
      <c r="C11" s="61"/>
      <c r="D11" s="61" t="s">
        <v>160</v>
      </c>
    </row>
    <row r="12" spans="1:4" ht="15.75" thickBot="1" x14ac:dyDescent="0.3">
      <c r="A12" s="68">
        <v>9</v>
      </c>
      <c r="B12" s="17" t="s">
        <v>66</v>
      </c>
      <c r="C12" s="61"/>
      <c r="D12" s="61" t="s">
        <v>160</v>
      </c>
    </row>
    <row r="13" spans="1:4" ht="15.75" thickBot="1" x14ac:dyDescent="0.3">
      <c r="A13" s="68">
        <v>10</v>
      </c>
      <c r="B13" s="17" t="s">
        <v>67</v>
      </c>
      <c r="C13" s="61" t="s">
        <v>160</v>
      </c>
      <c r="D13" s="61"/>
    </row>
    <row r="14" spans="1:4" ht="15.75" thickBot="1" x14ac:dyDescent="0.3">
      <c r="A14" s="68">
        <v>11</v>
      </c>
      <c r="B14" s="17" t="s">
        <v>68</v>
      </c>
      <c r="C14" s="61" t="s">
        <v>160</v>
      </c>
      <c r="D14" s="61"/>
    </row>
    <row r="15" spans="1:4" ht="15.75" thickBot="1" x14ac:dyDescent="0.3">
      <c r="A15" s="68">
        <v>12</v>
      </c>
      <c r="B15" s="17" t="s">
        <v>69</v>
      </c>
      <c r="C15" s="61" t="s">
        <v>160</v>
      </c>
      <c r="D15" s="61"/>
    </row>
    <row r="16" spans="1:4" ht="15.75" thickBot="1" x14ac:dyDescent="0.3">
      <c r="A16" s="68">
        <v>13</v>
      </c>
      <c r="B16" s="17" t="s">
        <v>70</v>
      </c>
      <c r="C16" s="61"/>
      <c r="D16" s="61" t="s">
        <v>160</v>
      </c>
    </row>
    <row r="17" spans="1:4" ht="15.75" thickBot="1" x14ac:dyDescent="0.3">
      <c r="A17" s="68">
        <v>14</v>
      </c>
      <c r="B17" s="17" t="s">
        <v>71</v>
      </c>
      <c r="C17" s="61"/>
      <c r="D17" s="61" t="s">
        <v>160</v>
      </c>
    </row>
    <row r="18" spans="1:4" ht="15.75" thickBot="1" x14ac:dyDescent="0.3">
      <c r="A18" s="68">
        <v>15</v>
      </c>
      <c r="B18" s="17" t="s">
        <v>72</v>
      </c>
      <c r="C18" s="61"/>
      <c r="D18" s="61" t="s">
        <v>160</v>
      </c>
    </row>
    <row r="19" spans="1:4" ht="15.75" thickBot="1" x14ac:dyDescent="0.3">
      <c r="A19" s="68">
        <v>16</v>
      </c>
      <c r="B19" s="17" t="s">
        <v>73</v>
      </c>
      <c r="C19" s="61"/>
      <c r="D19" s="61" t="s">
        <v>160</v>
      </c>
    </row>
    <row r="20" spans="1:4" ht="15.75" thickBot="1" x14ac:dyDescent="0.3">
      <c r="A20" s="68">
        <v>17</v>
      </c>
      <c r="B20" s="17" t="s">
        <v>74</v>
      </c>
      <c r="C20" s="61"/>
      <c r="D20" s="61" t="s">
        <v>160</v>
      </c>
    </row>
    <row r="21" spans="1:4" ht="15.75" thickBot="1" x14ac:dyDescent="0.3">
      <c r="A21" s="68">
        <v>18</v>
      </c>
      <c r="B21" s="17" t="s">
        <v>75</v>
      </c>
      <c r="C21" s="61"/>
      <c r="D21" s="61" t="s">
        <v>160</v>
      </c>
    </row>
    <row r="22" spans="1:4" ht="15.75" thickBot="1" x14ac:dyDescent="0.3">
      <c r="A22" s="20">
        <v>19</v>
      </c>
      <c r="B22" s="17" t="s">
        <v>76</v>
      </c>
      <c r="C22" s="61"/>
      <c r="D22" s="61" t="s">
        <v>160</v>
      </c>
    </row>
    <row r="23" spans="1:4" ht="15" customHeight="1" thickBot="1" x14ac:dyDescent="0.3">
      <c r="A23" s="198" t="s">
        <v>77</v>
      </c>
      <c r="B23" s="199"/>
      <c r="C23" s="59">
        <f>+COUNTA(C4:C22)</f>
        <v>8</v>
      </c>
      <c r="D23" s="59">
        <f>+COUNTA(D4:D22)</f>
        <v>11</v>
      </c>
    </row>
    <row r="24" spans="1:4" x14ac:dyDescent="0.25">
      <c r="A24" s="200" t="s">
        <v>78</v>
      </c>
      <c r="B24" s="200"/>
      <c r="C24" s="201"/>
      <c r="D24" s="201"/>
    </row>
    <row r="25" spans="1:4" x14ac:dyDescent="0.25">
      <c r="A25" s="202" t="s">
        <v>79</v>
      </c>
      <c r="B25" s="202"/>
      <c r="C25" s="202"/>
      <c r="D25" s="202"/>
    </row>
    <row r="26" spans="1:4" ht="15.75" thickBot="1" x14ac:dyDescent="0.3">
      <c r="A26" s="184" t="s">
        <v>80</v>
      </c>
      <c r="B26" s="184"/>
      <c r="C26" s="184"/>
      <c r="D26" s="184"/>
    </row>
    <row r="27" spans="1:4" ht="15.75" thickBot="1" x14ac:dyDescent="0.3">
      <c r="A27" s="185" t="s">
        <v>81</v>
      </c>
      <c r="B27" s="186"/>
      <c r="C27" s="187"/>
      <c r="D27" s="60" t="str">
        <f>+IF(C23&lt;=5,"X", " ")</f>
        <v xml:space="preserve"> </v>
      </c>
    </row>
    <row r="28" spans="1:4" ht="15.75" thickBot="1" x14ac:dyDescent="0.3">
      <c r="A28" s="185" t="s">
        <v>82</v>
      </c>
      <c r="B28" s="186"/>
      <c r="C28" s="187"/>
      <c r="D28" s="60" t="str">
        <f>+IF(AND(C23&gt;5,C23&lt;12),"X"," ")</f>
        <v>X</v>
      </c>
    </row>
    <row r="29" spans="1:4" ht="15.75" thickBot="1" x14ac:dyDescent="0.3">
      <c r="A29" s="188" t="s">
        <v>83</v>
      </c>
      <c r="B29" s="189"/>
      <c r="C29" s="190"/>
      <c r="D29" s="60" t="str">
        <f>+IF(C23&gt;12,"X"," ")</f>
        <v xml:space="preserve"> </v>
      </c>
    </row>
  </sheetData>
  <mergeCells count="10">
    <mergeCell ref="A26:D26"/>
    <mergeCell ref="A27:C27"/>
    <mergeCell ref="A28:C28"/>
    <mergeCell ref="A29:C29"/>
    <mergeCell ref="A1:D1"/>
    <mergeCell ref="A2:A3"/>
    <mergeCell ref="C2:D2"/>
    <mergeCell ref="A23:B23"/>
    <mergeCell ref="A24:D24"/>
    <mergeCell ref="A25:D2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B4A57-69FD-478E-BA6F-477ECA181030}">
  <dimension ref="A2:L18"/>
  <sheetViews>
    <sheetView workbookViewId="0">
      <selection activeCell="I17" sqref="I17"/>
    </sheetView>
  </sheetViews>
  <sheetFormatPr baseColWidth="10" defaultRowHeight="15" x14ac:dyDescent="0.25"/>
  <cols>
    <col min="1" max="1" width="30.7109375" customWidth="1"/>
    <col min="2" max="2" width="23" customWidth="1"/>
    <col min="4" max="4" width="31" bestFit="1" customWidth="1"/>
    <col min="9" max="9" width="68.5703125" customWidth="1"/>
    <col min="10" max="12" width="17.140625" customWidth="1"/>
  </cols>
  <sheetData>
    <row r="2" spans="1:12" ht="15.75" x14ac:dyDescent="0.25">
      <c r="A2" t="s">
        <v>92</v>
      </c>
      <c r="B2" t="s">
        <v>93</v>
      </c>
      <c r="D2" s="14" t="s">
        <v>94</v>
      </c>
      <c r="E2" s="14"/>
      <c r="I2" s="5" t="s">
        <v>38</v>
      </c>
      <c r="J2" t="s">
        <v>118</v>
      </c>
      <c r="K2" t="s">
        <v>119</v>
      </c>
    </row>
    <row r="3" spans="1:12" ht="31.5" x14ac:dyDescent="0.25">
      <c r="A3" t="s">
        <v>108</v>
      </c>
      <c r="B3" t="s">
        <v>10</v>
      </c>
      <c r="D3" s="14" t="s">
        <v>95</v>
      </c>
      <c r="E3" s="14" t="s">
        <v>10</v>
      </c>
      <c r="I3" s="8" t="s">
        <v>42</v>
      </c>
      <c r="J3" t="s">
        <v>120</v>
      </c>
      <c r="K3" t="s">
        <v>121</v>
      </c>
    </row>
    <row r="4" spans="1:12" ht="31.5" x14ac:dyDescent="0.25">
      <c r="A4" t="s">
        <v>109</v>
      </c>
      <c r="B4" t="s">
        <v>43</v>
      </c>
      <c r="D4" s="14" t="s">
        <v>96</v>
      </c>
      <c r="E4" s="14" t="s">
        <v>41</v>
      </c>
      <c r="I4" s="11" t="s">
        <v>44</v>
      </c>
      <c r="J4" t="s">
        <v>122</v>
      </c>
      <c r="K4" t="s">
        <v>123</v>
      </c>
    </row>
    <row r="5" spans="1:12" ht="63" x14ac:dyDescent="0.25">
      <c r="A5" t="s">
        <v>110</v>
      </c>
      <c r="B5" t="s">
        <v>46</v>
      </c>
      <c r="D5" s="14" t="s">
        <v>97</v>
      </c>
      <c r="E5" s="14" t="s">
        <v>40</v>
      </c>
      <c r="I5" s="8" t="s">
        <v>47</v>
      </c>
      <c r="J5" t="s">
        <v>124</v>
      </c>
      <c r="K5" t="s">
        <v>125</v>
      </c>
      <c r="L5" t="s">
        <v>126</v>
      </c>
    </row>
    <row r="6" spans="1:12" ht="31.5" x14ac:dyDescent="0.25">
      <c r="A6" t="s">
        <v>111</v>
      </c>
      <c r="D6" s="14" t="s">
        <v>98</v>
      </c>
      <c r="E6" s="14" t="s">
        <v>10</v>
      </c>
      <c r="I6" s="8" t="s">
        <v>49</v>
      </c>
      <c r="J6" t="s">
        <v>127</v>
      </c>
      <c r="K6" t="s">
        <v>128</v>
      </c>
    </row>
    <row r="7" spans="1:12" ht="47.25" x14ac:dyDescent="0.25">
      <c r="A7" t="s">
        <v>112</v>
      </c>
      <c r="D7" s="14" t="s">
        <v>99</v>
      </c>
      <c r="E7" s="14" t="s">
        <v>41</v>
      </c>
      <c r="I7" s="8" t="s">
        <v>50</v>
      </c>
      <c r="J7" s="21" t="s">
        <v>129</v>
      </c>
      <c r="K7" s="21" t="s">
        <v>130</v>
      </c>
    </row>
    <row r="8" spans="1:12" ht="31.5" x14ac:dyDescent="0.25">
      <c r="D8" s="14" t="s">
        <v>100</v>
      </c>
      <c r="E8" s="14" t="s">
        <v>40</v>
      </c>
      <c r="I8" s="13" t="s">
        <v>51</v>
      </c>
      <c r="J8" t="s">
        <v>131</v>
      </c>
      <c r="K8" t="s">
        <v>132</v>
      </c>
      <c r="L8" t="s">
        <v>133</v>
      </c>
    </row>
    <row r="9" spans="1:12" x14ac:dyDescent="0.25">
      <c r="A9" t="s">
        <v>134</v>
      </c>
      <c r="D9" s="14" t="s">
        <v>101</v>
      </c>
      <c r="E9" s="14" t="s">
        <v>10</v>
      </c>
    </row>
    <row r="10" spans="1:12" x14ac:dyDescent="0.25">
      <c r="D10" s="14" t="s">
        <v>115</v>
      </c>
      <c r="E10" s="14" t="s">
        <v>41</v>
      </c>
    </row>
    <row r="11" spans="1:12" x14ac:dyDescent="0.25">
      <c r="A11" t="s">
        <v>135</v>
      </c>
      <c r="D11" s="14" t="s">
        <v>102</v>
      </c>
      <c r="E11" s="14" t="s">
        <v>40</v>
      </c>
    </row>
    <row r="12" spans="1:12" x14ac:dyDescent="0.25">
      <c r="A12" t="s">
        <v>136</v>
      </c>
      <c r="D12" s="14" t="s">
        <v>103</v>
      </c>
      <c r="E12" s="14" t="s">
        <v>41</v>
      </c>
    </row>
    <row r="13" spans="1:12" x14ac:dyDescent="0.25">
      <c r="D13" s="14" t="s">
        <v>104</v>
      </c>
      <c r="E13" s="14" t="s">
        <v>41</v>
      </c>
      <c r="I13" s="14" t="s">
        <v>149</v>
      </c>
    </row>
    <row r="14" spans="1:12" x14ac:dyDescent="0.25">
      <c r="D14" s="14" t="s">
        <v>105</v>
      </c>
      <c r="E14" s="14" t="s">
        <v>40</v>
      </c>
      <c r="I14" s="14" t="s">
        <v>150</v>
      </c>
    </row>
    <row r="15" spans="1:12" x14ac:dyDescent="0.25">
      <c r="D15" s="14" t="s">
        <v>106</v>
      </c>
      <c r="E15" s="14" t="s">
        <v>41</v>
      </c>
      <c r="I15" s="14" t="s">
        <v>151</v>
      </c>
    </row>
    <row r="16" spans="1:12" x14ac:dyDescent="0.25">
      <c r="A16" t="s">
        <v>143</v>
      </c>
      <c r="D16" s="14" t="s">
        <v>107</v>
      </c>
      <c r="E16" s="14" t="s">
        <v>41</v>
      </c>
      <c r="I16" s="14" t="s">
        <v>152</v>
      </c>
    </row>
    <row r="17" spans="1:5" x14ac:dyDescent="0.25">
      <c r="A17" t="s">
        <v>57</v>
      </c>
      <c r="D17" s="14" t="s">
        <v>113</v>
      </c>
      <c r="E17" s="14" t="s">
        <v>40</v>
      </c>
    </row>
    <row r="18" spans="1:5" x14ac:dyDescent="0.25">
      <c r="A18" t="s">
        <v>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E374A-2739-4C18-8CC8-9A659093ECA7}">
  <dimension ref="A1:AJ22"/>
  <sheetViews>
    <sheetView showGridLines="0" topLeftCell="A5" zoomScale="50" zoomScaleNormal="50" zoomScaleSheetLayoutView="50" workbookViewId="0">
      <selection activeCell="A16" sqref="A16:A22"/>
    </sheetView>
  </sheetViews>
  <sheetFormatPr baseColWidth="10" defaultRowHeight="15" x14ac:dyDescent="0.25"/>
  <cols>
    <col min="1" max="1" width="36.85546875" style="14" customWidth="1"/>
    <col min="2" max="4" width="32.5703125" style="14" customWidth="1"/>
    <col min="5" max="6" width="20.85546875" style="14" customWidth="1"/>
    <col min="7" max="7" width="20.85546875" style="14" hidden="1" customWidth="1"/>
    <col min="8" max="8" width="25.42578125" style="14" customWidth="1"/>
    <col min="9" max="9" width="59.140625" style="14" customWidth="1"/>
    <col min="10" max="10" width="53.7109375" style="14" customWidth="1"/>
    <col min="11" max="11" width="24.5703125" style="14" customWidth="1"/>
    <col min="12" max="12" width="0" style="14" hidden="1" customWidth="1"/>
    <col min="13" max="15" width="24.5703125" style="14" customWidth="1"/>
    <col min="16" max="16" width="19.7109375" style="14" customWidth="1"/>
    <col min="17" max="17" width="25.140625" style="14" customWidth="1"/>
    <col min="18" max="19" width="25.140625" style="14" hidden="1" customWidth="1"/>
    <col min="20" max="20" width="25.140625" style="14" customWidth="1"/>
    <col min="21" max="21" width="16.5703125" style="14" customWidth="1"/>
    <col min="22" max="22" width="33.42578125" style="14" customWidth="1"/>
    <col min="23" max="23" width="38.5703125" style="14" customWidth="1"/>
    <col min="24" max="24" width="25.42578125" style="14" customWidth="1"/>
    <col min="25" max="25" width="1.7109375" style="14" customWidth="1"/>
    <col min="26" max="28" width="33.42578125" style="14" customWidth="1"/>
    <col min="29" max="29" width="40.28515625" style="14" customWidth="1"/>
    <col min="30" max="30" width="34.85546875" style="14" customWidth="1"/>
    <col min="31" max="31" width="2.28515625" style="14" customWidth="1"/>
    <col min="32" max="32" width="42.5703125" style="14" customWidth="1"/>
    <col min="33" max="33" width="50.28515625" style="14" customWidth="1"/>
    <col min="34" max="36" width="11.42578125" style="14" customWidth="1"/>
    <col min="37" max="16384" width="11.42578125" style="14"/>
  </cols>
  <sheetData>
    <row r="1" spans="1:36" ht="27" customHeight="1" x14ac:dyDescent="0.25">
      <c r="A1" s="112"/>
      <c r="B1" s="74" t="s">
        <v>1</v>
      </c>
      <c r="C1" s="75"/>
      <c r="D1" s="75"/>
      <c r="E1" s="75"/>
      <c r="F1" s="75"/>
      <c r="G1" s="75"/>
      <c r="H1" s="75"/>
      <c r="I1" s="75"/>
      <c r="J1" s="75"/>
      <c r="K1" s="75"/>
      <c r="L1" s="75"/>
      <c r="M1" s="75"/>
      <c r="N1" s="75"/>
      <c r="O1" s="75"/>
      <c r="P1" s="75"/>
      <c r="Q1" s="75"/>
      <c r="R1" s="75"/>
      <c r="S1" s="75"/>
      <c r="T1" s="75"/>
      <c r="U1" s="75"/>
      <c r="V1" s="75"/>
      <c r="W1" s="75"/>
      <c r="X1" s="75"/>
      <c r="Y1" s="75"/>
      <c r="Z1" s="75"/>
      <c r="AA1" s="75"/>
      <c r="AB1" s="75"/>
      <c r="AC1" s="76"/>
      <c r="AD1" s="72" t="s">
        <v>2</v>
      </c>
      <c r="AE1" s="73"/>
      <c r="AF1" s="73"/>
      <c r="AG1" s="67" t="s">
        <v>84</v>
      </c>
      <c r="AH1" s="1"/>
      <c r="AI1" s="1"/>
      <c r="AJ1" s="1"/>
    </row>
    <row r="2" spans="1:36" ht="27" customHeight="1" thickBot="1" x14ac:dyDescent="0.3">
      <c r="A2" s="112"/>
      <c r="B2" s="77"/>
      <c r="C2" s="78"/>
      <c r="D2" s="78"/>
      <c r="E2" s="78"/>
      <c r="F2" s="78"/>
      <c r="G2" s="78"/>
      <c r="H2" s="78"/>
      <c r="I2" s="78"/>
      <c r="J2" s="78"/>
      <c r="K2" s="78"/>
      <c r="L2" s="78"/>
      <c r="M2" s="78"/>
      <c r="N2" s="78"/>
      <c r="O2" s="78"/>
      <c r="P2" s="78"/>
      <c r="Q2" s="78"/>
      <c r="R2" s="78"/>
      <c r="S2" s="78"/>
      <c r="T2" s="78"/>
      <c r="U2" s="78"/>
      <c r="V2" s="78"/>
      <c r="W2" s="78"/>
      <c r="X2" s="78"/>
      <c r="Y2" s="78"/>
      <c r="Z2" s="78"/>
      <c r="AA2" s="78"/>
      <c r="AB2" s="78"/>
      <c r="AC2" s="79"/>
      <c r="AD2" s="72" t="s">
        <v>3</v>
      </c>
      <c r="AE2" s="73"/>
      <c r="AF2" s="73"/>
      <c r="AG2" s="54" t="s">
        <v>86</v>
      </c>
      <c r="AH2" s="1"/>
      <c r="AI2" s="1"/>
      <c r="AJ2" s="1"/>
    </row>
    <row r="3" spans="1:36" ht="27" customHeight="1" x14ac:dyDescent="0.25">
      <c r="A3" s="112"/>
      <c r="B3" s="74" t="s">
        <v>5</v>
      </c>
      <c r="C3" s="75"/>
      <c r="D3" s="75"/>
      <c r="E3" s="75"/>
      <c r="F3" s="75"/>
      <c r="G3" s="75"/>
      <c r="H3" s="75"/>
      <c r="I3" s="75"/>
      <c r="J3" s="75"/>
      <c r="K3" s="75"/>
      <c r="L3" s="75"/>
      <c r="M3" s="75"/>
      <c r="N3" s="75"/>
      <c r="O3" s="75"/>
      <c r="P3" s="75"/>
      <c r="Q3" s="75"/>
      <c r="R3" s="75"/>
      <c r="S3" s="75"/>
      <c r="T3" s="75"/>
      <c r="U3" s="75"/>
      <c r="V3" s="75"/>
      <c r="W3" s="75"/>
      <c r="X3" s="75"/>
      <c r="Y3" s="75"/>
      <c r="Z3" s="75"/>
      <c r="AA3" s="75"/>
      <c r="AB3" s="75"/>
      <c r="AC3" s="76"/>
      <c r="AD3" s="72" t="s">
        <v>6</v>
      </c>
      <c r="AE3" s="73"/>
      <c r="AF3" s="73"/>
      <c r="AG3" s="67" t="s">
        <v>85</v>
      </c>
      <c r="AH3" s="1"/>
      <c r="AI3" s="1"/>
      <c r="AJ3" s="1"/>
    </row>
    <row r="4" spans="1:36" ht="27" customHeight="1" thickBot="1" x14ac:dyDescent="0.3">
      <c r="A4" s="112"/>
      <c r="B4" s="77"/>
      <c r="C4" s="78"/>
      <c r="D4" s="78"/>
      <c r="E4" s="78"/>
      <c r="F4" s="78"/>
      <c r="G4" s="78"/>
      <c r="H4" s="78"/>
      <c r="I4" s="78"/>
      <c r="J4" s="78"/>
      <c r="K4" s="78"/>
      <c r="L4" s="78"/>
      <c r="M4" s="78"/>
      <c r="N4" s="78"/>
      <c r="O4" s="78"/>
      <c r="P4" s="78"/>
      <c r="Q4" s="78"/>
      <c r="R4" s="78"/>
      <c r="S4" s="78"/>
      <c r="T4" s="78"/>
      <c r="U4" s="78"/>
      <c r="V4" s="78"/>
      <c r="W4" s="78"/>
      <c r="X4" s="78"/>
      <c r="Y4" s="78"/>
      <c r="Z4" s="78"/>
      <c r="AA4" s="78"/>
      <c r="AB4" s="78"/>
      <c r="AC4" s="79"/>
      <c r="AD4" s="72" t="s">
        <v>8</v>
      </c>
      <c r="AE4" s="73"/>
      <c r="AF4" s="73"/>
      <c r="AG4" s="55">
        <v>43846</v>
      </c>
      <c r="AH4" s="1"/>
      <c r="AI4" s="1"/>
      <c r="AJ4" s="1"/>
    </row>
    <row r="5" spans="1:36" ht="27" customHeight="1" thickBot="1" x14ac:dyDescent="0.3">
      <c r="A5" s="26"/>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4"/>
      <c r="AD5" s="33"/>
      <c r="AE5" s="1"/>
      <c r="AF5" s="1"/>
      <c r="AG5" s="1"/>
      <c r="AH5" s="1"/>
      <c r="AI5" s="1"/>
      <c r="AJ5" s="1"/>
    </row>
    <row r="6" spans="1:36" ht="59.25" customHeight="1" thickBot="1" x14ac:dyDescent="0.3">
      <c r="A6" s="56" t="s">
        <v>0</v>
      </c>
      <c r="B6" s="113" t="s">
        <v>155</v>
      </c>
      <c r="C6" s="114"/>
      <c r="D6" s="114"/>
      <c r="E6" s="114"/>
      <c r="F6" s="114"/>
      <c r="G6" s="114"/>
      <c r="H6" s="115"/>
      <c r="I6" s="23"/>
      <c r="J6" s="29"/>
      <c r="K6" s="32" t="s">
        <v>89</v>
      </c>
      <c r="L6" s="31"/>
      <c r="M6" s="90">
        <v>44592</v>
      </c>
      <c r="N6" s="91"/>
      <c r="O6" s="23"/>
      <c r="P6" s="23"/>
      <c r="Q6" s="23"/>
      <c r="R6" s="23"/>
      <c r="S6" s="23"/>
      <c r="T6" s="23"/>
      <c r="U6" s="23"/>
      <c r="V6" s="23"/>
      <c r="W6" s="23"/>
      <c r="X6" s="23"/>
      <c r="Y6" s="23"/>
      <c r="Z6" s="23"/>
      <c r="AA6" s="23"/>
      <c r="AB6" s="23"/>
      <c r="AC6" s="24"/>
      <c r="AD6" s="23"/>
      <c r="AE6" s="1"/>
      <c r="AF6" s="1"/>
      <c r="AG6" s="1"/>
      <c r="AH6" s="1"/>
      <c r="AI6" s="1"/>
      <c r="AJ6" s="1"/>
    </row>
    <row r="7" spans="1:36" ht="27" customHeight="1" thickBot="1" x14ac:dyDescent="0.3">
      <c r="A7" s="30"/>
      <c r="B7" s="29"/>
      <c r="C7" s="29"/>
      <c r="D7" s="29"/>
      <c r="E7" s="29"/>
      <c r="F7" s="29"/>
      <c r="G7" s="29"/>
      <c r="H7" s="29"/>
      <c r="I7" s="29"/>
      <c r="J7" s="29"/>
      <c r="K7" s="29"/>
      <c r="L7" s="29"/>
      <c r="M7" s="29"/>
      <c r="N7" s="29"/>
      <c r="O7" s="23"/>
      <c r="P7" s="23"/>
      <c r="Q7" s="23"/>
      <c r="R7" s="23"/>
      <c r="S7" s="23"/>
      <c r="T7" s="23"/>
      <c r="U7" s="23"/>
      <c r="V7" s="23"/>
      <c r="W7" s="23"/>
      <c r="X7" s="23"/>
      <c r="Y7" s="23"/>
      <c r="Z7" s="23"/>
      <c r="AA7" s="23"/>
      <c r="AB7" s="23"/>
      <c r="AC7" s="24"/>
      <c r="AD7" s="23"/>
      <c r="AE7" s="1"/>
      <c r="AF7" s="1"/>
      <c r="AG7" s="1"/>
      <c r="AH7" s="1"/>
      <c r="AI7" s="1"/>
      <c r="AJ7" s="1"/>
    </row>
    <row r="8" spans="1:36" ht="59.25" customHeight="1" thickBot="1" x14ac:dyDescent="0.3">
      <c r="A8" s="56" t="s">
        <v>87</v>
      </c>
      <c r="B8" s="69" t="s">
        <v>156</v>
      </c>
      <c r="C8" s="70"/>
      <c r="D8" s="70"/>
      <c r="E8" s="70"/>
      <c r="F8" s="70"/>
      <c r="G8" s="70"/>
      <c r="H8" s="70"/>
      <c r="I8" s="71"/>
      <c r="J8" s="23"/>
      <c r="K8" s="27" t="s">
        <v>148</v>
      </c>
      <c r="L8" s="27"/>
      <c r="M8" s="27" t="s">
        <v>138</v>
      </c>
      <c r="N8" s="27" t="s">
        <v>90</v>
      </c>
      <c r="O8" s="27" t="s">
        <v>90</v>
      </c>
      <c r="P8" s="23"/>
      <c r="Q8" s="23"/>
      <c r="R8" s="23"/>
      <c r="S8" s="23"/>
      <c r="T8" s="23"/>
      <c r="U8" s="23"/>
      <c r="V8" s="23"/>
      <c r="W8" s="23"/>
      <c r="X8" s="23"/>
      <c r="Y8" s="23"/>
      <c r="Z8" s="23"/>
      <c r="AA8" s="23"/>
      <c r="AB8" s="23"/>
      <c r="AC8" s="24"/>
      <c r="AD8" s="23"/>
      <c r="AE8" s="1"/>
      <c r="AF8" s="1"/>
      <c r="AG8" s="1"/>
      <c r="AH8" s="1"/>
      <c r="AI8" s="1"/>
      <c r="AJ8" s="1"/>
    </row>
    <row r="9" spans="1:36" ht="59.25" customHeight="1" thickBot="1" x14ac:dyDescent="0.3">
      <c r="A9" s="56" t="s">
        <v>88</v>
      </c>
      <c r="B9" s="69" t="s">
        <v>157</v>
      </c>
      <c r="C9" s="70"/>
      <c r="D9" s="70"/>
      <c r="E9" s="70"/>
      <c r="F9" s="70"/>
      <c r="G9" s="70"/>
      <c r="H9" s="70"/>
      <c r="I9" s="71"/>
      <c r="J9" s="23"/>
      <c r="K9" s="58" t="s">
        <v>154</v>
      </c>
      <c r="L9" s="28"/>
      <c r="M9" s="28"/>
      <c r="N9" s="28"/>
      <c r="O9" s="28"/>
      <c r="P9" s="23"/>
      <c r="Q9" s="23"/>
      <c r="R9" s="23"/>
      <c r="S9" s="23"/>
      <c r="T9" s="23"/>
      <c r="U9" s="23"/>
      <c r="V9" s="23"/>
      <c r="W9" s="23"/>
      <c r="X9" s="23"/>
      <c r="Y9" s="23"/>
      <c r="Z9" s="23"/>
      <c r="AA9" s="23"/>
      <c r="AB9" s="23"/>
      <c r="AC9" s="24"/>
      <c r="AD9" s="23"/>
      <c r="AE9" s="1"/>
      <c r="AF9" s="1"/>
      <c r="AG9" s="1"/>
      <c r="AH9" s="1"/>
      <c r="AI9" s="1"/>
      <c r="AJ9" s="1"/>
    </row>
    <row r="10" spans="1:36" ht="15.75" customHeight="1" x14ac:dyDescent="0.25">
      <c r="A10" s="23"/>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4"/>
      <c r="AD10" s="23"/>
      <c r="AE10" s="1"/>
      <c r="AF10" s="1"/>
      <c r="AG10" s="1"/>
      <c r="AH10" s="1"/>
      <c r="AI10" s="1"/>
      <c r="AJ10" s="1"/>
    </row>
    <row r="11" spans="1:36" ht="15.75" customHeight="1" thickBot="1" x14ac:dyDescent="0.3">
      <c r="A11" s="47"/>
      <c r="B11" s="23"/>
      <c r="C11" s="23"/>
      <c r="D11" s="23"/>
      <c r="E11" s="23"/>
      <c r="F11" s="23"/>
      <c r="G11" s="23"/>
      <c r="H11" s="23"/>
      <c r="I11" s="23"/>
      <c r="J11" s="23"/>
      <c r="K11" s="23"/>
      <c r="L11" s="23"/>
      <c r="M11" s="23"/>
      <c r="N11" s="23"/>
      <c r="O11" s="23"/>
      <c r="P11" s="23"/>
      <c r="Q11" s="23"/>
      <c r="R11" s="23"/>
      <c r="S11" s="23"/>
      <c r="T11" s="23"/>
      <c r="U11" s="23"/>
      <c r="V11" s="23"/>
      <c r="W11" s="23"/>
      <c r="X11" s="23"/>
      <c r="Y11" s="23"/>
      <c r="Z11" s="22"/>
      <c r="AA11" s="22"/>
      <c r="AB11" s="22"/>
      <c r="AC11" s="25"/>
      <c r="AD11" s="57"/>
      <c r="AE11" s="1"/>
      <c r="AF11" s="1"/>
      <c r="AG11" s="1"/>
      <c r="AH11" s="1"/>
      <c r="AI11" s="1"/>
      <c r="AJ11" s="1"/>
    </row>
    <row r="12" spans="1:36" x14ac:dyDescent="0.25">
      <c r="A12" s="116" t="s">
        <v>12</v>
      </c>
      <c r="B12" s="117"/>
      <c r="C12" s="117"/>
      <c r="D12" s="118"/>
      <c r="E12" s="119" t="s">
        <v>13</v>
      </c>
      <c r="F12" s="120"/>
      <c r="G12" s="120"/>
      <c r="H12" s="120"/>
      <c r="I12" s="120"/>
      <c r="J12" s="120"/>
      <c r="K12" s="120"/>
      <c r="L12" s="120"/>
      <c r="M12" s="120"/>
      <c r="N12" s="120"/>
      <c r="O12" s="120"/>
      <c r="P12" s="120"/>
      <c r="Q12" s="120"/>
      <c r="R12" s="120"/>
      <c r="S12" s="120"/>
      <c r="T12" s="120"/>
      <c r="U12" s="120"/>
      <c r="V12" s="120"/>
      <c r="W12" s="120"/>
      <c r="X12" s="121"/>
      <c r="Y12" s="40"/>
      <c r="Z12" s="80" t="s">
        <v>139</v>
      </c>
      <c r="AA12" s="163"/>
      <c r="AB12" s="163"/>
      <c r="AC12" s="163"/>
      <c r="AD12" s="81"/>
      <c r="AE12" s="1"/>
      <c r="AF12" s="80" t="s">
        <v>145</v>
      </c>
      <c r="AG12" s="81"/>
      <c r="AH12" s="1"/>
      <c r="AI12" s="1"/>
      <c r="AJ12" s="1"/>
    </row>
    <row r="13" spans="1:36" x14ac:dyDescent="0.25">
      <c r="A13" s="122" t="s">
        <v>91</v>
      </c>
      <c r="B13" s="106" t="s">
        <v>15</v>
      </c>
      <c r="C13" s="106" t="s">
        <v>16</v>
      </c>
      <c r="D13" s="134" t="s">
        <v>117</v>
      </c>
      <c r="E13" s="159" t="s">
        <v>17</v>
      </c>
      <c r="F13" s="160"/>
      <c r="G13" s="160"/>
      <c r="H13" s="160"/>
      <c r="I13" s="124" t="s">
        <v>18</v>
      </c>
      <c r="J13" s="125"/>
      <c r="K13" s="125"/>
      <c r="L13" s="125"/>
      <c r="M13" s="125"/>
      <c r="N13" s="125"/>
      <c r="O13" s="125"/>
      <c r="P13" s="125"/>
      <c r="Q13" s="125"/>
      <c r="R13" s="34"/>
      <c r="S13" s="34"/>
      <c r="T13" s="124" t="s">
        <v>19</v>
      </c>
      <c r="U13" s="125"/>
      <c r="V13" s="125"/>
      <c r="W13" s="125"/>
      <c r="X13" s="126"/>
      <c r="Y13" s="40"/>
      <c r="Z13" s="82"/>
      <c r="AA13" s="164"/>
      <c r="AB13" s="164"/>
      <c r="AC13" s="164"/>
      <c r="AD13" s="83"/>
      <c r="AE13" s="1"/>
      <c r="AF13" s="82"/>
      <c r="AG13" s="83"/>
      <c r="AH13" s="2"/>
      <c r="AI13" s="2"/>
      <c r="AJ13" s="2"/>
    </row>
    <row r="14" spans="1:36" ht="32.25" customHeight="1" thickBot="1" x14ac:dyDescent="0.3">
      <c r="A14" s="122"/>
      <c r="B14" s="106"/>
      <c r="C14" s="106"/>
      <c r="D14" s="134"/>
      <c r="E14" s="127" t="s">
        <v>21</v>
      </c>
      <c r="F14" s="128"/>
      <c r="G14" s="128"/>
      <c r="H14" s="128"/>
      <c r="I14" s="129" t="s">
        <v>22</v>
      </c>
      <c r="J14" s="130" t="s">
        <v>23</v>
      </c>
      <c r="K14" s="130" t="s">
        <v>24</v>
      </c>
      <c r="L14" s="131" t="s">
        <v>25</v>
      </c>
      <c r="M14" s="106" t="s">
        <v>26</v>
      </c>
      <c r="N14" s="133" t="s">
        <v>27</v>
      </c>
      <c r="O14" s="100" t="s">
        <v>28</v>
      </c>
      <c r="P14" s="106" t="s">
        <v>29</v>
      </c>
      <c r="Q14" s="100" t="s">
        <v>30</v>
      </c>
      <c r="R14" s="100" t="s">
        <v>114</v>
      </c>
      <c r="S14" s="66"/>
      <c r="T14" s="107" t="s">
        <v>31</v>
      </c>
      <c r="U14" s="106" t="s">
        <v>32</v>
      </c>
      <c r="V14" s="100" t="s">
        <v>33</v>
      </c>
      <c r="W14" s="106" t="s">
        <v>116</v>
      </c>
      <c r="X14" s="134"/>
      <c r="Y14" s="48"/>
      <c r="Z14" s="84"/>
      <c r="AA14" s="165"/>
      <c r="AB14" s="165"/>
      <c r="AC14" s="165"/>
      <c r="AD14" s="85"/>
      <c r="AE14" s="2"/>
      <c r="AF14" s="84"/>
      <c r="AG14" s="85"/>
      <c r="AH14" s="2"/>
      <c r="AI14" s="1"/>
      <c r="AJ14" s="2"/>
    </row>
    <row r="15" spans="1:36" ht="74.25" customHeight="1" x14ac:dyDescent="0.25">
      <c r="A15" s="123"/>
      <c r="B15" s="100"/>
      <c r="C15" s="100"/>
      <c r="D15" s="158"/>
      <c r="E15" s="41" t="s">
        <v>92</v>
      </c>
      <c r="F15" s="39" t="s">
        <v>93</v>
      </c>
      <c r="G15" s="3"/>
      <c r="H15" s="4" t="s">
        <v>34</v>
      </c>
      <c r="I15" s="107"/>
      <c r="J15" s="130"/>
      <c r="K15" s="130"/>
      <c r="L15" s="132"/>
      <c r="M15" s="106"/>
      <c r="N15" s="101"/>
      <c r="O15" s="101"/>
      <c r="P15" s="106"/>
      <c r="Q15" s="101"/>
      <c r="R15" s="101"/>
      <c r="S15" s="64"/>
      <c r="T15" s="108"/>
      <c r="U15" s="106"/>
      <c r="V15" s="101"/>
      <c r="W15" s="62" t="s">
        <v>35</v>
      </c>
      <c r="X15" s="63" t="s">
        <v>36</v>
      </c>
      <c r="Y15" s="48"/>
      <c r="Z15" s="51" t="s">
        <v>140</v>
      </c>
      <c r="AA15" s="65" t="s">
        <v>141</v>
      </c>
      <c r="AB15" s="65" t="s">
        <v>142</v>
      </c>
      <c r="AC15" s="65" t="s">
        <v>144</v>
      </c>
      <c r="AD15" s="52" t="s">
        <v>37</v>
      </c>
      <c r="AE15" s="2"/>
      <c r="AF15" s="51" t="s">
        <v>146</v>
      </c>
      <c r="AG15" s="52" t="s">
        <v>147</v>
      </c>
      <c r="AH15" s="2"/>
      <c r="AI15" s="1"/>
      <c r="AJ15" s="2"/>
    </row>
    <row r="16" spans="1:36" ht="100.5" customHeight="1" x14ac:dyDescent="0.25">
      <c r="A16" s="135">
        <v>2</v>
      </c>
      <c r="B16" s="109" t="s">
        <v>166</v>
      </c>
      <c r="C16" s="137" t="s">
        <v>165</v>
      </c>
      <c r="D16" s="137" t="s">
        <v>167</v>
      </c>
      <c r="E16" s="140" t="s">
        <v>108</v>
      </c>
      <c r="F16" s="143" t="s">
        <v>43</v>
      </c>
      <c r="G16" s="92" t="str">
        <f>+CONCATENATE(E16," - ",F16)</f>
        <v>MUY BAJA - MAYOR</v>
      </c>
      <c r="H16" s="145" t="str">
        <f>+VLOOKUP(G16,Datos!D3:E17,2,FALSE)</f>
        <v>ALTO</v>
      </c>
      <c r="I16" s="148" t="s">
        <v>171</v>
      </c>
      <c r="J16" s="5" t="s">
        <v>38</v>
      </c>
      <c r="K16" s="6" t="s">
        <v>4</v>
      </c>
      <c r="L16" s="7">
        <f>IF(K16="ASIGNADO",15,IF(K16="NO ASIGNADO",0,""))</f>
        <v>15</v>
      </c>
      <c r="M16" s="150">
        <f>SUM(L16:L22)</f>
        <v>100</v>
      </c>
      <c r="N16" s="152" t="s">
        <v>153</v>
      </c>
      <c r="O16" s="105">
        <f>IF(O19="DÉBIL",0,IF(O19="MODERADO",50,IF(O19="FUERTE",100,"")))</f>
        <v>100</v>
      </c>
      <c r="P16" s="102" t="str">
        <f>IF(AND(M19="FUERTE",N16="FUERTE (SIEMPRE SE EJECUTA)"),"NO","SÍ")</f>
        <v>NO</v>
      </c>
      <c r="Q16" s="180" t="s">
        <v>39</v>
      </c>
      <c r="R16" s="95" t="str">
        <f>IF(AND(E16="MUY BAJA",Q19=2),"MUY BAJA",IF(AND(E16="BAJA",Q19=2),"MUY BAJA",IF(AND(E16="MEDIA",Q19=2),"MUY BAJA",IF(AND(E16="ALTA",Q19=2),"BAJA",IF(AND(E16="MUY ALTA",Q19=2),"MEDIA",IF(AND(E16="MUY BAJA",Q19=1),"MUY BAJA",IF(AND(E16="BAJA",Q19=1),"MUY BAJA",IF(AND(E16="MEDIA",Q19=1),"BAJA",IF(AND(E16="ALTA",Q19=1),"MEDIA",IF(AND(E16="MUY ALTA",Q19=1),"ALTA",E16))))))))))</f>
        <v>MUY BAJA</v>
      </c>
      <c r="S16" s="92" t="str">
        <f>+CONCATENATE(R16," - ",F16)</f>
        <v>MUY BAJA - MAYOR</v>
      </c>
      <c r="T16" s="145" t="str">
        <f>+VLOOKUP(S16,Datos!$D$3:$E$17,2,FALSE)</f>
        <v>ALTO</v>
      </c>
      <c r="U16" s="181" t="s">
        <v>135</v>
      </c>
      <c r="V16" s="166" t="s">
        <v>168</v>
      </c>
      <c r="W16" s="109" t="s">
        <v>169</v>
      </c>
      <c r="X16" s="98" t="s">
        <v>163</v>
      </c>
      <c r="Y16" s="49"/>
      <c r="Z16" s="86"/>
      <c r="AA16" s="173"/>
      <c r="AB16" s="170"/>
      <c r="AC16" s="170"/>
      <c r="AD16" s="88"/>
      <c r="AE16" s="1"/>
      <c r="AF16" s="86"/>
      <c r="AG16" s="88"/>
      <c r="AH16" s="1"/>
      <c r="AI16" s="1"/>
      <c r="AJ16" s="1"/>
    </row>
    <row r="17" spans="1:36" ht="100.5" customHeight="1" x14ac:dyDescent="0.25">
      <c r="A17" s="135"/>
      <c r="B17" s="110"/>
      <c r="C17" s="138"/>
      <c r="D17" s="138"/>
      <c r="E17" s="141"/>
      <c r="F17" s="143"/>
      <c r="G17" s="93"/>
      <c r="H17" s="146"/>
      <c r="I17" s="148"/>
      <c r="J17" s="8" t="s">
        <v>42</v>
      </c>
      <c r="K17" s="9" t="s">
        <v>9</v>
      </c>
      <c r="L17" s="10">
        <f>IF(K17="ADECUADO",15,IF(K17="INADECUADO",0,""))</f>
        <v>15</v>
      </c>
      <c r="M17" s="151"/>
      <c r="N17" s="153"/>
      <c r="O17" s="105"/>
      <c r="P17" s="103"/>
      <c r="Q17" s="180"/>
      <c r="R17" s="96"/>
      <c r="S17" s="93"/>
      <c r="T17" s="146"/>
      <c r="U17" s="182"/>
      <c r="V17" s="167"/>
      <c r="W17" s="110"/>
      <c r="X17" s="99"/>
      <c r="Y17" s="49"/>
      <c r="Z17" s="86"/>
      <c r="AA17" s="173"/>
      <c r="AB17" s="170"/>
      <c r="AC17" s="170"/>
      <c r="AD17" s="88"/>
      <c r="AE17" s="1"/>
      <c r="AF17" s="86"/>
      <c r="AG17" s="88"/>
      <c r="AH17" s="1"/>
      <c r="AI17" s="1"/>
      <c r="AJ17" s="1"/>
    </row>
    <row r="18" spans="1:36" ht="100.5" customHeight="1" x14ac:dyDescent="0.25">
      <c r="A18" s="135"/>
      <c r="B18" s="110"/>
      <c r="C18" s="138"/>
      <c r="D18" s="138"/>
      <c r="E18" s="141"/>
      <c r="F18" s="143"/>
      <c r="G18" s="93"/>
      <c r="H18" s="146"/>
      <c r="I18" s="148"/>
      <c r="J18" s="43" t="s">
        <v>44</v>
      </c>
      <c r="K18" s="9" t="s">
        <v>122</v>
      </c>
      <c r="L18" s="10">
        <f>IF(K18="OPORTUNA",15,IF(K18="INOPORTUNA",0,""))</f>
        <v>15</v>
      </c>
      <c r="M18" s="151"/>
      <c r="N18" s="153"/>
      <c r="O18" s="105"/>
      <c r="P18" s="103"/>
      <c r="Q18" s="12" t="s">
        <v>45</v>
      </c>
      <c r="R18" s="96"/>
      <c r="S18" s="93"/>
      <c r="T18" s="146"/>
      <c r="U18" s="182"/>
      <c r="V18" s="167"/>
      <c r="W18" s="110"/>
      <c r="X18" s="99"/>
      <c r="Y18" s="49"/>
      <c r="Z18" s="86"/>
      <c r="AA18" s="173"/>
      <c r="AB18" s="170"/>
      <c r="AC18" s="170"/>
      <c r="AD18" s="88"/>
      <c r="AE18" s="1"/>
      <c r="AF18" s="86"/>
      <c r="AG18" s="88"/>
      <c r="AH18" s="1"/>
      <c r="AI18" s="1"/>
      <c r="AJ18" s="1"/>
    </row>
    <row r="19" spans="1:36" ht="100.5" customHeight="1" x14ac:dyDescent="0.25">
      <c r="A19" s="135"/>
      <c r="B19" s="110"/>
      <c r="C19" s="138"/>
      <c r="D19" s="138"/>
      <c r="E19" s="141"/>
      <c r="F19" s="143"/>
      <c r="G19" s="93"/>
      <c r="H19" s="146"/>
      <c r="I19" s="148"/>
      <c r="J19" s="8" t="s">
        <v>47</v>
      </c>
      <c r="K19" s="9" t="s">
        <v>48</v>
      </c>
      <c r="L19" s="10">
        <f>IF(K19="PREVENIR",15,IF(K19="DETECTAR",10,IF(K19="NO ES UN CONTROL",0,"")))</f>
        <v>15</v>
      </c>
      <c r="M19" s="155" t="str">
        <f>IF(M16&lt;86,"DÉBIL",IF(M16&lt;96,"MODERADO",IF(M16&lt;101,"FUERTE","")))</f>
        <v>FUERTE</v>
      </c>
      <c r="N19" s="153"/>
      <c r="O19" s="175" t="str">
        <f>IF(AND(M19="FUERTE",N16="FUERTE (SIEMPRE SE EJECUTA)"),"FUERTE",IF(OR(M19="DÉBIL",N16="DÉBIL (NO SE EJECUTA)"),"DÉBIL",IF(OR(M19="MODERADO",N16="MODERADO (ALGUNAS VECES)"),"MODERADO")))</f>
        <v>FUERTE</v>
      </c>
      <c r="P19" s="103"/>
      <c r="Q19" s="177">
        <f>IF(AND($O$19="FUERTE",$Q$16="DIRECTAMENTE"),2,IF(AND($O$19="FUERTE",$Q$16="DIRECTAMENTE"),2,IF(AND($O$19="FUERTE",$Q$16="DIRECTAMENTE"),2,IF(AND($O$19="FUERTE",$Q$16="NO DISMINUYE"),0,IF(AND($O$19="MODERADO",$Q$16="DIRECTAMENTE"),1,IF(AND($O$19="MODERADO",$Q$16="DIRECTAMENTE"),1,IF(AND($O$19="MODERADO",$Q$16="DIRECTAMENTE"),1,IF(AND($O$19="MODERADO",$Q$16="NO DISMINUYE"),0,"N/A"))))))))</f>
        <v>2</v>
      </c>
      <c r="R19" s="96"/>
      <c r="S19" s="93"/>
      <c r="T19" s="146"/>
      <c r="U19" s="182"/>
      <c r="V19" s="161" t="s">
        <v>143</v>
      </c>
      <c r="W19" s="110"/>
      <c r="X19" s="161" t="s">
        <v>137</v>
      </c>
      <c r="Y19" s="50"/>
      <c r="Z19" s="86"/>
      <c r="AA19" s="173"/>
      <c r="AB19" s="170"/>
      <c r="AC19" s="170"/>
      <c r="AD19" s="88"/>
      <c r="AE19" s="1"/>
      <c r="AF19" s="86"/>
      <c r="AG19" s="88"/>
      <c r="AH19" s="1"/>
      <c r="AI19" s="1"/>
      <c r="AJ19" s="1"/>
    </row>
    <row r="20" spans="1:36" ht="100.5" customHeight="1" x14ac:dyDescent="0.25">
      <c r="A20" s="135"/>
      <c r="B20" s="110"/>
      <c r="C20" s="138"/>
      <c r="D20" s="138"/>
      <c r="E20" s="141"/>
      <c r="F20" s="143"/>
      <c r="G20" s="93"/>
      <c r="H20" s="146"/>
      <c r="I20" s="148"/>
      <c r="J20" s="8" t="s">
        <v>49</v>
      </c>
      <c r="K20" s="9" t="s">
        <v>11</v>
      </c>
      <c r="L20" s="10">
        <f>IF(K20="CONFIABLE",15,IF(K20="NO CONFIABLE",0,""))</f>
        <v>15</v>
      </c>
      <c r="M20" s="156"/>
      <c r="N20" s="153"/>
      <c r="O20" s="175"/>
      <c r="P20" s="103"/>
      <c r="Q20" s="178"/>
      <c r="R20" s="96"/>
      <c r="S20" s="93"/>
      <c r="T20" s="146"/>
      <c r="U20" s="182"/>
      <c r="V20" s="162"/>
      <c r="W20" s="110"/>
      <c r="X20" s="162"/>
      <c r="Y20" s="50"/>
      <c r="Z20" s="86"/>
      <c r="AA20" s="173"/>
      <c r="AB20" s="170"/>
      <c r="AC20" s="170"/>
      <c r="AD20" s="88"/>
      <c r="AE20" s="1"/>
      <c r="AF20" s="86"/>
      <c r="AG20" s="88"/>
      <c r="AH20" s="1"/>
      <c r="AI20" s="1"/>
      <c r="AJ20" s="1"/>
    </row>
    <row r="21" spans="1:36" ht="100.5" customHeight="1" x14ac:dyDescent="0.25">
      <c r="A21" s="135"/>
      <c r="B21" s="110"/>
      <c r="C21" s="138"/>
      <c r="D21" s="138"/>
      <c r="E21" s="141"/>
      <c r="F21" s="143"/>
      <c r="G21" s="93"/>
      <c r="H21" s="146"/>
      <c r="I21" s="148"/>
      <c r="J21" s="8" t="s">
        <v>50</v>
      </c>
      <c r="K21" s="9" t="s">
        <v>14</v>
      </c>
      <c r="L21" s="10">
        <f>IF(K21="SE INVESTIGAN Y SE RESUELVEN OPORTUNAMENTE",15,IF(K21="NO SE INVESTIGAN Y SE RESUELVEN OPORTUNAMENTE",0,""))</f>
        <v>15</v>
      </c>
      <c r="M21" s="156"/>
      <c r="N21" s="153"/>
      <c r="O21" s="175"/>
      <c r="P21" s="103"/>
      <c r="Q21" s="178"/>
      <c r="R21" s="96"/>
      <c r="S21" s="93"/>
      <c r="T21" s="146"/>
      <c r="U21" s="182"/>
      <c r="V21" s="168"/>
      <c r="W21" s="110"/>
      <c r="X21" s="98" t="s">
        <v>164</v>
      </c>
      <c r="Y21" s="49"/>
      <c r="Z21" s="86"/>
      <c r="AA21" s="173"/>
      <c r="AB21" s="170"/>
      <c r="AC21" s="170"/>
      <c r="AD21" s="88"/>
      <c r="AE21" s="1"/>
      <c r="AF21" s="86"/>
      <c r="AG21" s="88"/>
      <c r="AH21" s="1"/>
      <c r="AI21" s="1"/>
      <c r="AJ21" s="1"/>
    </row>
    <row r="22" spans="1:36" ht="100.5" customHeight="1" thickBot="1" x14ac:dyDescent="0.3">
      <c r="A22" s="136"/>
      <c r="B22" s="111"/>
      <c r="C22" s="139"/>
      <c r="D22" s="139"/>
      <c r="E22" s="142"/>
      <c r="F22" s="144"/>
      <c r="G22" s="94"/>
      <c r="H22" s="147"/>
      <c r="I22" s="149"/>
      <c r="J22" s="44" t="s">
        <v>51</v>
      </c>
      <c r="K22" s="45" t="s">
        <v>20</v>
      </c>
      <c r="L22" s="46">
        <f>IF(K22="COMPLETA",10,IF(K22="INCOMPLETA",5,IF(K22="NO EXISTE",0,"")))</f>
        <v>10</v>
      </c>
      <c r="M22" s="157"/>
      <c r="N22" s="154"/>
      <c r="O22" s="176"/>
      <c r="P22" s="104"/>
      <c r="Q22" s="179"/>
      <c r="R22" s="97"/>
      <c r="S22" s="94"/>
      <c r="T22" s="147"/>
      <c r="U22" s="183"/>
      <c r="V22" s="169"/>
      <c r="W22" s="111"/>
      <c r="X22" s="172"/>
      <c r="Y22" s="49"/>
      <c r="Z22" s="87"/>
      <c r="AA22" s="174"/>
      <c r="AB22" s="171"/>
      <c r="AC22" s="171"/>
      <c r="AD22" s="89"/>
      <c r="AE22" s="1"/>
      <c r="AF22" s="87"/>
      <c r="AG22" s="89"/>
      <c r="AH22" s="1"/>
      <c r="AI22" s="1"/>
      <c r="AJ22" s="1"/>
    </row>
  </sheetData>
  <dataConsolidate/>
  <mergeCells count="72">
    <mergeCell ref="U16:U22"/>
    <mergeCell ref="V16:V18"/>
    <mergeCell ref="W16:W22"/>
    <mergeCell ref="AF16:AF22"/>
    <mergeCell ref="AG16:AG22"/>
    <mergeCell ref="V19:V20"/>
    <mergeCell ref="X19:X20"/>
    <mergeCell ref="V21:V22"/>
    <mergeCell ref="X21:X22"/>
    <mergeCell ref="X16:X18"/>
    <mergeCell ref="Z16:Z22"/>
    <mergeCell ref="AA16:AA22"/>
    <mergeCell ref="AB16:AB22"/>
    <mergeCell ref="AC16:AC22"/>
    <mergeCell ref="AD16:AD22"/>
    <mergeCell ref="T14:T15"/>
    <mergeCell ref="I16:I22"/>
    <mergeCell ref="M16:M18"/>
    <mergeCell ref="N16:N22"/>
    <mergeCell ref="O16:O18"/>
    <mergeCell ref="P16:P22"/>
    <mergeCell ref="S16:S22"/>
    <mergeCell ref="T16:T22"/>
    <mergeCell ref="M19:M22"/>
    <mergeCell ref="O19:O22"/>
    <mergeCell ref="Q19:Q22"/>
    <mergeCell ref="R16:R22"/>
    <mergeCell ref="N14:N15"/>
    <mergeCell ref="Q16:Q17"/>
    <mergeCell ref="V14:V15"/>
    <mergeCell ref="W14:X14"/>
    <mergeCell ref="A16:A22"/>
    <mergeCell ref="B16:B22"/>
    <mergeCell ref="C16:C22"/>
    <mergeCell ref="D16:D22"/>
    <mergeCell ref="E16:E22"/>
    <mergeCell ref="F16:F22"/>
    <mergeCell ref="G16:G22"/>
    <mergeCell ref="H16:H22"/>
    <mergeCell ref="O14:O15"/>
    <mergeCell ref="P14:P15"/>
    <mergeCell ref="Q14:Q15"/>
    <mergeCell ref="R14:R15"/>
    <mergeCell ref="Z12:AD14"/>
    <mergeCell ref="AF12:AG14"/>
    <mergeCell ref="A13:A15"/>
    <mergeCell ref="B13:B15"/>
    <mergeCell ref="C13:C15"/>
    <mergeCell ref="D13:D15"/>
    <mergeCell ref="E13:H13"/>
    <mergeCell ref="I13:Q13"/>
    <mergeCell ref="T13:X13"/>
    <mergeCell ref="E14:H14"/>
    <mergeCell ref="U14:U15"/>
    <mergeCell ref="I14:I15"/>
    <mergeCell ref="J14:J15"/>
    <mergeCell ref="K14:K15"/>
    <mergeCell ref="L14:L15"/>
    <mergeCell ref="M14:M15"/>
    <mergeCell ref="B6:H6"/>
    <mergeCell ref="M6:N6"/>
    <mergeCell ref="B8:I8"/>
    <mergeCell ref="B9:I9"/>
    <mergeCell ref="A12:D12"/>
    <mergeCell ref="E12:X12"/>
    <mergeCell ref="A1:A4"/>
    <mergeCell ref="B1:AC2"/>
    <mergeCell ref="AD1:AF1"/>
    <mergeCell ref="AD2:AF2"/>
    <mergeCell ref="B3:AC4"/>
    <mergeCell ref="AD3:AF3"/>
    <mergeCell ref="AD4:AF4"/>
  </mergeCells>
  <conditionalFormatting sqref="H16:H22">
    <cfRule type="containsText" dxfId="5" priority="4" operator="containsText" text="EXTREMO">
      <formula>NOT(ISERROR(SEARCH("EXTREMO",H16)))</formula>
    </cfRule>
    <cfRule type="containsText" dxfId="4" priority="5" operator="containsText" text="ALTO">
      <formula>NOT(ISERROR(SEARCH("ALTO",H16)))</formula>
    </cfRule>
    <cfRule type="containsText" dxfId="3" priority="6" operator="containsText" text="MODERADO">
      <formula>NOT(ISERROR(SEARCH("MODERADO",H16)))</formula>
    </cfRule>
  </conditionalFormatting>
  <conditionalFormatting sqref="T16:T22">
    <cfRule type="containsText" dxfId="2" priority="1" operator="containsText" text="EXTREMO">
      <formula>NOT(ISERROR(SEARCH("EXTREMO",T16)))</formula>
    </cfRule>
    <cfRule type="containsText" dxfId="1" priority="2" operator="containsText" text="ALTO">
      <formula>NOT(ISERROR(SEARCH("ALTO",T16)))</formula>
    </cfRule>
    <cfRule type="containsText" dxfId="0" priority="3" operator="containsText" text="MODERADO">
      <formula>NOT(ISERROR(SEARCH("MODERADO",T16)))</formula>
    </cfRule>
  </conditionalFormatting>
  <dataValidations count="1">
    <dataValidation type="list" allowBlank="1" showInputMessage="1" showErrorMessage="1" sqref="Q16:Q17" xr:uid="{1ADFAFF9-7F89-4BAB-9F0C-E7ABFCE4069B}">
      <formula1>$AE$19:$AE$21</formula1>
    </dataValidation>
  </dataValidations>
  <pageMargins left="0.70866141732283472" right="0.70866141732283472" top="0.74803149606299213" bottom="0.74803149606299213" header="0.31496062992125984" footer="0.31496062992125984"/>
  <pageSetup scale="14" fitToWidth="2" fitToHeight="2" orientation="landscape"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75C4FBCC-3885-4669-9C99-A843F099EAE1}">
          <x14:formula1>
            <xm:f>Datos!$I$14:$I$16</xm:f>
          </x14:formula1>
          <xm:sqref>N16:N22</xm:sqref>
        </x14:dataValidation>
        <x14:dataValidation type="list" allowBlank="1" showInputMessage="1" showErrorMessage="1" xr:uid="{DFEAF590-57B8-445A-AD4C-E1AA45106CD5}">
          <x14:formula1>
            <xm:f>Datos!$A$17:$A$18</xm:f>
          </x14:formula1>
          <xm:sqref>V21:V22</xm:sqref>
        </x14:dataValidation>
        <x14:dataValidation type="list" allowBlank="1" showInputMessage="1" showErrorMessage="1" xr:uid="{92DC73CE-FED9-47F3-B111-AE41E09FFFA7}">
          <x14:formula1>
            <xm:f>Datos!$J$4:$K$4</xm:f>
          </x14:formula1>
          <xm:sqref>K18</xm:sqref>
        </x14:dataValidation>
        <x14:dataValidation type="list" allowBlank="1" showInputMessage="1" showErrorMessage="1" xr:uid="{2CD45E2E-F547-4990-A51A-68FDCC340987}">
          <x14:formula1>
            <xm:f>Datos!$A$3:$A$7</xm:f>
          </x14:formula1>
          <xm:sqref>E16</xm:sqref>
        </x14:dataValidation>
        <x14:dataValidation type="list" allowBlank="1" showInputMessage="1" showErrorMessage="1" xr:uid="{080D2894-0983-41CE-BF02-3D011FB236A0}">
          <x14:formula1>
            <xm:f>Datos!$B$3:$B$5</xm:f>
          </x14:formula1>
          <xm:sqref>F16:F22</xm:sqref>
        </x14:dataValidation>
        <x14:dataValidation type="list" allowBlank="1" showInputMessage="1" showErrorMessage="1" xr:uid="{15E4F645-43F7-41A5-B233-8FBF23868C58}">
          <x14:formula1>
            <xm:f>Datos!$J$8:$L$8</xm:f>
          </x14:formula1>
          <xm:sqref>K22</xm:sqref>
        </x14:dataValidation>
        <x14:dataValidation type="list" allowBlank="1" showInputMessage="1" showErrorMessage="1" xr:uid="{C97E657C-1336-411F-812B-CD674BC572C6}">
          <x14:formula1>
            <xm:f>Datos!$J$2:$K$2</xm:f>
          </x14:formula1>
          <xm:sqref>K16</xm:sqref>
        </x14:dataValidation>
        <x14:dataValidation type="list" allowBlank="1" showInputMessage="1" showErrorMessage="1" xr:uid="{DACBE613-AB5F-4640-9BDA-0E8980925E1A}">
          <x14:formula1>
            <xm:f>Datos!$J$3:$K$3</xm:f>
          </x14:formula1>
          <xm:sqref>K17</xm:sqref>
        </x14:dataValidation>
        <x14:dataValidation type="list" allowBlank="1" showInputMessage="1" showErrorMessage="1" xr:uid="{4A62C2C7-30EC-4F2A-9795-70E133762EB9}">
          <x14:formula1>
            <xm:f>Datos!$J$6:$K$6</xm:f>
          </x14:formula1>
          <xm:sqref>K20</xm:sqref>
        </x14:dataValidation>
        <x14:dataValidation type="list" allowBlank="1" showInputMessage="1" showErrorMessage="1" xr:uid="{4BA810E2-4F99-43D1-8551-3DCF46DF00BE}">
          <x14:formula1>
            <xm:f>Datos!$J$7:$K$7</xm:f>
          </x14:formula1>
          <xm:sqref>K21</xm:sqref>
        </x14:dataValidation>
        <x14:dataValidation type="list" allowBlank="1" showInputMessage="1" showErrorMessage="1" xr:uid="{FE682901-E54D-4FB2-9626-53A5D29B5EEC}">
          <x14:formula1>
            <xm:f>Datos!$A$11:$A$13</xm:f>
          </x14:formula1>
          <xm:sqref>U16:U22</xm:sqref>
        </x14:dataValidation>
        <x14:dataValidation type="list" allowBlank="1" showInputMessage="1" showErrorMessage="1" xr:uid="{DB643DF5-5EB2-4A54-B59B-CEEECC34DFD0}">
          <x14:formula1>
            <xm:f>Datos!$J$5:$L$5</xm:f>
          </x14:formula1>
          <xm:sqref>K19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9BC9E-1342-4B27-B7E6-88039020CAD1}">
  <dimension ref="A1:D29"/>
  <sheetViews>
    <sheetView workbookViewId="0">
      <selection activeCell="B41" sqref="B41"/>
    </sheetView>
  </sheetViews>
  <sheetFormatPr baseColWidth="10" defaultRowHeight="15" x14ac:dyDescent="0.25"/>
  <cols>
    <col min="1" max="1" width="4.85546875" customWidth="1"/>
    <col min="2" max="2" width="77.42578125" customWidth="1"/>
    <col min="3" max="4" width="30.7109375" customWidth="1"/>
  </cols>
  <sheetData>
    <row r="1" spans="1:4" ht="15.75" thickBot="1" x14ac:dyDescent="0.3">
      <c r="A1" s="191" t="s">
        <v>52</v>
      </c>
      <c r="B1" s="192"/>
      <c r="C1" s="192"/>
      <c r="D1" s="193"/>
    </row>
    <row r="2" spans="1:4" ht="15.75" thickBot="1" x14ac:dyDescent="0.3">
      <c r="A2" s="194" t="s">
        <v>53</v>
      </c>
      <c r="B2" s="15" t="s">
        <v>54</v>
      </c>
      <c r="C2" s="196" t="s">
        <v>55</v>
      </c>
      <c r="D2" s="197"/>
    </row>
    <row r="3" spans="1:4" ht="15.75" thickBot="1" x14ac:dyDescent="0.3">
      <c r="A3" s="195"/>
      <c r="B3" s="16" t="s">
        <v>56</v>
      </c>
      <c r="C3" s="18" t="s">
        <v>57</v>
      </c>
      <c r="D3" s="18" t="s">
        <v>7</v>
      </c>
    </row>
    <row r="4" spans="1:4" ht="15.75" thickBot="1" x14ac:dyDescent="0.3">
      <c r="A4" s="19">
        <v>1</v>
      </c>
      <c r="B4" s="17" t="s">
        <v>58</v>
      </c>
      <c r="C4" s="61" t="s">
        <v>154</v>
      </c>
      <c r="D4" s="61"/>
    </row>
    <row r="5" spans="1:4" ht="15.75" thickBot="1" x14ac:dyDescent="0.3">
      <c r="A5" s="19">
        <v>2</v>
      </c>
      <c r="B5" s="17" t="s">
        <v>59</v>
      </c>
      <c r="C5" s="61" t="s">
        <v>154</v>
      </c>
      <c r="D5" s="61"/>
    </row>
    <row r="6" spans="1:4" ht="15.75" thickBot="1" x14ac:dyDescent="0.3">
      <c r="A6" s="19">
        <v>3</v>
      </c>
      <c r="B6" s="17" t="s">
        <v>60</v>
      </c>
      <c r="C6" s="61"/>
      <c r="D6" s="61" t="s">
        <v>154</v>
      </c>
    </row>
    <row r="7" spans="1:4" ht="15.75" thickBot="1" x14ac:dyDescent="0.3">
      <c r="A7" s="19">
        <v>4</v>
      </c>
      <c r="B7" s="17" t="s">
        <v>61</v>
      </c>
      <c r="C7" s="61"/>
      <c r="D7" s="61" t="s">
        <v>154</v>
      </c>
    </row>
    <row r="8" spans="1:4" ht="15.75" thickBot="1" x14ac:dyDescent="0.3">
      <c r="A8" s="19">
        <v>5</v>
      </c>
      <c r="B8" s="17" t="s">
        <v>62</v>
      </c>
      <c r="C8" s="61" t="s">
        <v>154</v>
      </c>
      <c r="D8" s="61"/>
    </row>
    <row r="9" spans="1:4" ht="15.75" thickBot="1" x14ac:dyDescent="0.3">
      <c r="A9" s="19">
        <v>6</v>
      </c>
      <c r="B9" s="17" t="s">
        <v>63</v>
      </c>
      <c r="C9" s="61"/>
      <c r="D9" s="61" t="s">
        <v>154</v>
      </c>
    </row>
    <row r="10" spans="1:4" ht="15.75" thickBot="1" x14ac:dyDescent="0.3">
      <c r="A10" s="19">
        <v>7</v>
      </c>
      <c r="B10" s="17" t="s">
        <v>64</v>
      </c>
      <c r="C10" s="61" t="s">
        <v>154</v>
      </c>
      <c r="D10" s="61"/>
    </row>
    <row r="11" spans="1:4" ht="15.75" thickBot="1" x14ac:dyDescent="0.3">
      <c r="A11" s="19">
        <v>8</v>
      </c>
      <c r="B11" s="17" t="s">
        <v>65</v>
      </c>
      <c r="C11" s="61"/>
      <c r="D11" s="61" t="s">
        <v>154</v>
      </c>
    </row>
    <row r="12" spans="1:4" ht="15.75" thickBot="1" x14ac:dyDescent="0.3">
      <c r="A12" s="19">
        <v>9</v>
      </c>
      <c r="B12" s="17" t="s">
        <v>66</v>
      </c>
      <c r="C12" s="61" t="s">
        <v>154</v>
      </c>
      <c r="D12" s="61"/>
    </row>
    <row r="13" spans="1:4" ht="15.75" thickBot="1" x14ac:dyDescent="0.3">
      <c r="A13" s="19">
        <v>10</v>
      </c>
      <c r="B13" s="17" t="s">
        <v>67</v>
      </c>
      <c r="C13" s="61" t="s">
        <v>154</v>
      </c>
      <c r="D13" s="61"/>
    </row>
    <row r="14" spans="1:4" ht="15.75" thickBot="1" x14ac:dyDescent="0.3">
      <c r="A14" s="19">
        <v>11</v>
      </c>
      <c r="B14" s="17" t="s">
        <v>68</v>
      </c>
      <c r="C14" s="61" t="s">
        <v>154</v>
      </c>
      <c r="D14" s="61"/>
    </row>
    <row r="15" spans="1:4" ht="15.75" thickBot="1" x14ac:dyDescent="0.3">
      <c r="A15" s="19">
        <v>12</v>
      </c>
      <c r="B15" s="17" t="s">
        <v>69</v>
      </c>
      <c r="C15" s="61" t="s">
        <v>154</v>
      </c>
      <c r="D15" s="61"/>
    </row>
    <row r="16" spans="1:4" ht="15.75" thickBot="1" x14ac:dyDescent="0.3">
      <c r="A16" s="19">
        <v>13</v>
      </c>
      <c r="B16" s="17" t="s">
        <v>70</v>
      </c>
      <c r="C16" s="61"/>
      <c r="D16" s="61" t="s">
        <v>154</v>
      </c>
    </row>
    <row r="17" spans="1:4" ht="15.75" thickBot="1" x14ac:dyDescent="0.3">
      <c r="A17" s="19">
        <v>14</v>
      </c>
      <c r="B17" s="17" t="s">
        <v>71</v>
      </c>
      <c r="C17" s="61" t="s">
        <v>154</v>
      </c>
      <c r="D17" s="61"/>
    </row>
    <row r="18" spans="1:4" ht="15.75" thickBot="1" x14ac:dyDescent="0.3">
      <c r="A18" s="19">
        <v>15</v>
      </c>
      <c r="B18" s="17" t="s">
        <v>72</v>
      </c>
      <c r="C18" s="61"/>
      <c r="D18" s="61" t="s">
        <v>154</v>
      </c>
    </row>
    <row r="19" spans="1:4" ht="15.75" thickBot="1" x14ac:dyDescent="0.3">
      <c r="A19" s="19">
        <v>16</v>
      </c>
      <c r="B19" s="17" t="s">
        <v>73</v>
      </c>
      <c r="C19" s="61"/>
      <c r="D19" s="61" t="s">
        <v>154</v>
      </c>
    </row>
    <row r="20" spans="1:4" ht="15.75" thickBot="1" x14ac:dyDescent="0.3">
      <c r="A20" s="19">
        <v>17</v>
      </c>
      <c r="B20" s="17" t="s">
        <v>74</v>
      </c>
      <c r="C20" s="61"/>
      <c r="D20" s="61" t="s">
        <v>154</v>
      </c>
    </row>
    <row r="21" spans="1:4" ht="15.75" thickBot="1" x14ac:dyDescent="0.3">
      <c r="A21" s="19">
        <v>18</v>
      </c>
      <c r="B21" s="17" t="s">
        <v>75</v>
      </c>
      <c r="C21" s="61"/>
      <c r="D21" s="61" t="s">
        <v>154</v>
      </c>
    </row>
    <row r="22" spans="1:4" ht="15.75" thickBot="1" x14ac:dyDescent="0.3">
      <c r="A22" s="20">
        <v>19</v>
      </c>
      <c r="B22" s="17" t="s">
        <v>76</v>
      </c>
      <c r="C22" s="61"/>
      <c r="D22" s="61" t="s">
        <v>154</v>
      </c>
    </row>
    <row r="23" spans="1:4" ht="15" customHeight="1" thickBot="1" x14ac:dyDescent="0.3">
      <c r="A23" s="198" t="s">
        <v>77</v>
      </c>
      <c r="B23" s="199"/>
      <c r="C23" s="59">
        <f>+COUNTA(C4:C22)</f>
        <v>9</v>
      </c>
      <c r="D23" s="59">
        <f>+COUNTA(D4:D22)</f>
        <v>10</v>
      </c>
    </row>
    <row r="24" spans="1:4" x14ac:dyDescent="0.25">
      <c r="A24" s="200" t="s">
        <v>78</v>
      </c>
      <c r="B24" s="200"/>
      <c r="C24" s="201"/>
      <c r="D24" s="201"/>
    </row>
    <row r="25" spans="1:4" x14ac:dyDescent="0.25">
      <c r="A25" s="202" t="s">
        <v>79</v>
      </c>
      <c r="B25" s="202"/>
      <c r="C25" s="202"/>
      <c r="D25" s="202"/>
    </row>
    <row r="26" spans="1:4" ht="15.75" thickBot="1" x14ac:dyDescent="0.3">
      <c r="A26" s="184" t="s">
        <v>80</v>
      </c>
      <c r="B26" s="184"/>
      <c r="C26" s="184"/>
      <c r="D26" s="184"/>
    </row>
    <row r="27" spans="1:4" ht="15.75" thickBot="1" x14ac:dyDescent="0.3">
      <c r="A27" s="185" t="s">
        <v>81</v>
      </c>
      <c r="B27" s="186"/>
      <c r="C27" s="187"/>
      <c r="D27" s="60" t="str">
        <f>+IF(C23&lt;=5,"X", " ")</f>
        <v xml:space="preserve"> </v>
      </c>
    </row>
    <row r="28" spans="1:4" ht="15.75" thickBot="1" x14ac:dyDescent="0.3">
      <c r="A28" s="185" t="s">
        <v>82</v>
      </c>
      <c r="B28" s="186"/>
      <c r="C28" s="187"/>
      <c r="D28" s="60" t="str">
        <f>+IF(AND(C23&gt;5,C23&lt;12),"X"," ")</f>
        <v>X</v>
      </c>
    </row>
    <row r="29" spans="1:4" ht="15.75" thickBot="1" x14ac:dyDescent="0.3">
      <c r="A29" s="188" t="s">
        <v>83</v>
      </c>
      <c r="B29" s="189"/>
      <c r="C29" s="190"/>
      <c r="D29" s="60" t="str">
        <f>+IF(C23&gt;12,"X"," ")</f>
        <v xml:space="preserve"> </v>
      </c>
    </row>
  </sheetData>
  <mergeCells count="10">
    <mergeCell ref="A27:C27"/>
    <mergeCell ref="A28:C28"/>
    <mergeCell ref="A29:C29"/>
    <mergeCell ref="A1:D1"/>
    <mergeCell ref="A2:A3"/>
    <mergeCell ref="C2:D2"/>
    <mergeCell ref="A24:D24"/>
    <mergeCell ref="A25:D25"/>
    <mergeCell ref="A26:D26"/>
    <mergeCell ref="A23:B2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R1</vt:lpstr>
      <vt:lpstr>ENCUESTA DE IMPACTO - R1</vt:lpstr>
      <vt:lpstr>Datos</vt:lpstr>
      <vt:lpstr>R2</vt:lpstr>
      <vt:lpstr>ENCUESTA DE IMPACTO - R2</vt:lpstr>
      <vt:lpstr>'R1'!Área_de_impresión</vt:lpstr>
      <vt:lpstr>'R2'!Área_de_impresión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Betancour Garcia</dc:creator>
  <cp:lastModifiedBy>Willington Granados Herrera</cp:lastModifiedBy>
  <cp:lastPrinted>2021-12-14T22:22:11Z</cp:lastPrinted>
  <dcterms:created xsi:type="dcterms:W3CDTF">2020-01-16T20:08:19Z</dcterms:created>
  <dcterms:modified xsi:type="dcterms:W3CDTF">2022-01-28T19:55:49Z</dcterms:modified>
</cp:coreProperties>
</file>