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E:\IDIPRON\WILLI\Herramientas de Gestión\Documentos Metodologicos\Admon Riesgos\2022\Corrupción\"/>
    </mc:Choice>
  </mc:AlternateContent>
  <xr:revisionPtr revIDLastSave="0" documentId="8_{69C09796-8E7B-4AE5-B9E9-204275D8497E}" xr6:coauthVersionLast="47" xr6:coauthVersionMax="47" xr10:uidLastSave="{00000000-0000-0000-0000-000000000000}"/>
  <bookViews>
    <workbookView xWindow="-120" yWindow="-120" windowWidth="29040" windowHeight="15840" xr2:uid="{38379919-64FC-4686-AAE6-94F33B0ED37E}"/>
  </bookViews>
  <sheets>
    <sheet name="R1" sheetId="1" r:id="rId1"/>
    <sheet name="Datos" sheetId="4" state="hidden" r:id="rId2"/>
    <sheet name="ENCUESTA DE IMPACTO" sheetId="2" r:id="rId3"/>
  </sheets>
  <definedNames>
    <definedName name="_xlnm.Print_Area" localSheetId="0">'R1'!$A$1:$AG$22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2" l="1"/>
  <c r="C23" i="2"/>
  <c r="G16" i="1"/>
  <c r="H16" i="1" s="1"/>
  <c r="L22" i="1"/>
  <c r="L21" i="1"/>
  <c r="L20" i="1"/>
  <c r="L19" i="1"/>
  <c r="L18" i="1"/>
  <c r="L17" i="1"/>
  <c r="L16" i="1"/>
  <c r="D27" i="2" l="1"/>
  <c r="D29" i="2"/>
  <c r="D28" i="2"/>
  <c r="M16" i="1"/>
  <c r="M19" i="1" s="1"/>
  <c r="O19" i="1" s="1"/>
  <c r="Q19" i="1" s="1"/>
  <c r="R16" i="1" s="1"/>
  <c r="S16" i="1" s="1"/>
  <c r="T16" i="1" s="1"/>
  <c r="P16" i="1" l="1"/>
  <c r="O16" i="1"/>
</calcChain>
</file>

<file path=xl/sharedStrings.xml><?xml version="1.0" encoding="utf-8"?>
<sst xmlns="http://schemas.openxmlformats.org/spreadsheetml/2006/main" count="215" uniqueCount="166">
  <si>
    <t>PROCESO</t>
  </si>
  <si>
    <t>PLANEACIÓN</t>
  </si>
  <si>
    <t>CÓDIGO</t>
  </si>
  <si>
    <t>VERSIÓN</t>
  </si>
  <si>
    <t>ASIGNADO</t>
  </si>
  <si>
    <t>MAPA DE RIESGOS DE CORRUPCIÓN</t>
  </si>
  <si>
    <t>PÁGINA</t>
  </si>
  <si>
    <t>NO</t>
  </si>
  <si>
    <t>VIGENTE DESDE</t>
  </si>
  <si>
    <t>ADECUADO</t>
  </si>
  <si>
    <t>MODERADO</t>
  </si>
  <si>
    <t>CONFIABLE</t>
  </si>
  <si>
    <t>IDENTIFICACIÓN DEL RIESGO</t>
  </si>
  <si>
    <t>VALORACIÓN DEL RIESGO</t>
  </si>
  <si>
    <t>SE INVESTIGAN Y SE RESUELVEN OPORTUNAMENTE</t>
  </si>
  <si>
    <t>CAUSA</t>
  </si>
  <si>
    <t>RIESGO</t>
  </si>
  <si>
    <t>ANÁLISIS DEL RIESGO</t>
  </si>
  <si>
    <t>EVALUACIÓN DEL RIESGO</t>
  </si>
  <si>
    <t>RIESGO RESIDUAL</t>
  </si>
  <si>
    <t>COMPLETA</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</si>
  <si>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</si>
  <si>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</si>
  <si>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</si>
  <si>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</si>
  <si>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</si>
  <si>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</si>
  <si>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</si>
  <si>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</si>
  <si>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</si>
  <si>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</si>
  <si>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ZONA DE RIESGO RESIDUAL</t>
  </si>
  <si>
    <t>OPCIÓN DE MANEJO</t>
  </si>
  <si>
    <t>ACCIONES DE CONTINGENCIA EN CASO DE MATERIALIZACIÓN DEL RIESGO</t>
  </si>
  <si>
    <t>ZONA DE RIESGO INHERENTE</t>
  </si>
  <si>
    <t>ACCIONES A IMPLEMENTAR PARA EL FORTALECIMIENTO</t>
  </si>
  <si>
    <t>PERIODO DE EJECUCIÓN DE LAS ACCIONES A IMPLEMENTAR</t>
  </si>
  <si>
    <t>OBSERVACIONES DEL MONITOREO</t>
  </si>
  <si>
    <t>¿Existe un responsable asignado a la ejecución del control?</t>
  </si>
  <si>
    <t>DIRECTAMENTE</t>
  </si>
  <si>
    <t>EXTREMO</t>
  </si>
  <si>
    <t>ALTO</t>
  </si>
  <si>
    <t>¿El responsable tiene la autoridad y adecuada segregación de funciones en la ejecución del control?</t>
  </si>
  <si>
    <t>MAYOR</t>
  </si>
  <si>
    <t>¿La oportunidad en que se ejecuta el control ayuda a prevenir la mitigación del riesgo o a detectar la materialización del riesgo de manera oportuna?</t>
  </si>
  <si>
    <t>No. De columnas en la matriz de riesgo que se desplaza en el eje de la probabilidad.</t>
  </si>
  <si>
    <t>CATASTRÓFICO</t>
  </si>
  <si>
    <t>¿Las actividades que se desarrollan en el
control realmente buscan por si sola prevenir o detectar las causas que pueden dar origen al riesgo, Ej.: verificar, validar, cotejar, comparar, revisar, etc.?</t>
  </si>
  <si>
    <t>PREVENIR</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</si>
  <si>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</si>
  <si>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</si>
  <si>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</si>
  <si>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FORMATO PARA DETERMINAR EL IMPACTO</t>
  </si>
  <si>
    <t xml:space="preserve">Nº </t>
  </si>
  <si>
    <t xml:space="preserve">PREGUNTA </t>
  </si>
  <si>
    <t>RESPUESTA</t>
  </si>
  <si>
    <t>SI EL RIESGO DE CORRUPCIÓN SE MATERIALIZA PODRÍA...</t>
  </si>
  <si>
    <t>SI</t>
  </si>
  <si>
    <t>¿Afectar al grupo de funcionarios del proceso?</t>
  </si>
  <si>
    <t>¿Afectar el cumplimiento de metas y objetivos de la dependencia?</t>
  </si>
  <si>
    <t xml:space="preserve">¿Afectar el cumplimiento de misión de la Entidad? </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</si>
  <si>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</si>
  <si>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</si>
  <si>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</si>
  <si>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</si>
  <si>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</si>
  <si>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</si>
  <si>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</si>
  <si>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</si>
  <si>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</si>
  <si>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</si>
  <si>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</si>
  <si>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</si>
  <si>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</si>
  <si>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</si>
  <si>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</si>
  <si>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</si>
  <si>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PREGUNTAS AFIRMATIVAS:                     
TOTAL PREGUNTAS NEGATIVAS:</t>
  </si>
  <si>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UNA a CINCO</t>
    </r>
    <r>
      <rPr>
        <sz val="11"/>
        <color theme="1"/>
        <rFont val="Times New Roman"/>
        <family val="1"/>
      </rPr>
      <t xml:space="preserve"> pregunta(s) genera un impacto </t>
    </r>
    <r>
      <rPr>
        <b/>
        <sz val="11"/>
        <color theme="1"/>
        <rFont val="Times New Roman"/>
        <family val="1"/>
      </rPr>
      <t>MODERADO.</t>
    </r>
  </si>
  <si>
    <r>
      <t>·</t>
    </r>
    <r>
      <rPr>
        <sz val="7"/>
        <color theme="1"/>
        <rFont val="Times New Roman"/>
        <family val="1"/>
      </rPr>
      <t xml:space="preserve">  </t>
    </r>
    <r>
      <rPr>
        <sz val="11"/>
        <color theme="1"/>
        <rFont val="Times New Roman"/>
        <family val="1"/>
      </rPr>
      <t xml:space="preserve">Responder afirmativamente de </t>
    </r>
    <r>
      <rPr>
        <b/>
        <sz val="11"/>
        <color theme="1"/>
        <rFont val="Times New Roman"/>
        <family val="1"/>
      </rPr>
      <t>SEIS a ONCE</t>
    </r>
    <r>
      <rPr>
        <sz val="11"/>
        <color theme="1"/>
        <rFont val="Times New Roman"/>
        <family val="1"/>
      </rPr>
      <t xml:space="preserve"> preguntas genera un impacto </t>
    </r>
    <r>
      <rPr>
        <b/>
        <sz val="11"/>
        <color theme="1"/>
        <rFont val="Times New Roman"/>
        <family val="1"/>
      </rPr>
      <t>MAYOR.</t>
    </r>
  </si>
  <si>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DOCE a DIECINUEVE</t>
    </r>
    <r>
      <rPr>
        <sz val="11"/>
        <color theme="1"/>
        <rFont val="Times New Roman"/>
        <family val="1"/>
      </rPr>
      <t xml:space="preserve"> preguntas genera un impacto </t>
    </r>
    <r>
      <rPr>
        <b/>
        <sz val="11"/>
        <color theme="1"/>
        <rFont val="Times New Roman"/>
        <family val="1"/>
      </rPr>
      <t>CATASTRÓFICO.</t>
    </r>
  </si>
  <si>
    <r>
      <rPr>
        <b/>
        <sz val="11"/>
        <color theme="1"/>
        <rFont val="Times New Roman"/>
        <family val="1"/>
      </rPr>
      <t xml:space="preserve">MODERADO: </t>
    </r>
    <r>
      <rPr>
        <sz val="11"/>
        <color theme="1"/>
        <rFont val="Times New Roman"/>
        <family val="1"/>
      </rPr>
      <t>Genera medianas consecuencias sobre la entidad.</t>
    </r>
  </si>
  <si>
    <r>
      <rPr>
        <b/>
        <sz val="11"/>
        <color theme="1"/>
        <rFont val="Times New Roman"/>
        <family val="1"/>
      </rPr>
      <t xml:space="preserve">MAYOR: </t>
    </r>
    <r>
      <rPr>
        <sz val="11"/>
        <color theme="1"/>
        <rFont val="Times New Roman"/>
        <family val="1"/>
      </rPr>
      <t>Genera altas consecuencias sobre la entidad.</t>
    </r>
  </si>
  <si>
    <r>
      <rPr>
        <b/>
        <sz val="11"/>
        <color theme="1"/>
        <rFont val="Times New Roman"/>
        <family val="1"/>
      </rPr>
      <t xml:space="preserve">CATASTROFICO: </t>
    </r>
    <r>
      <rPr>
        <sz val="11"/>
        <color theme="1"/>
        <rFont val="Times New Roman"/>
        <family val="1"/>
      </rPr>
      <t>Genera consecuencias desastrosas para la entidad.</t>
    </r>
  </si>
  <si>
    <t>E-PLA-FT 020</t>
  </si>
  <si>
    <t xml:space="preserve">1 de 1 </t>
  </si>
  <si>
    <t xml:space="preserve">  05</t>
  </si>
  <si>
    <t>OBJETIVO DEL PROCESO</t>
  </si>
  <si>
    <t>ALCANCE DEL PROCESO</t>
  </si>
  <si>
    <t>FECHA DE ACTUALIZACIÓN</t>
  </si>
  <si>
    <t>3 SEGUIMIENTO</t>
  </si>
  <si>
    <t>No. de Riesgo</t>
  </si>
  <si>
    <t>PROBABILIDAD INHERENTE</t>
  </si>
  <si>
    <t>IMPACTO INHERENTE</t>
  </si>
  <si>
    <t>CONDICIONES RIESGO INHERENTE</t>
  </si>
  <si>
    <t>MUY BAJA - MODERADO</t>
  </si>
  <si>
    <t>MUY BAJA - MAYOR</t>
  </si>
  <si>
    <t>MUY BAJA - CATASTRÓFICO</t>
  </si>
  <si>
    <t>BAJA - MODERADO</t>
  </si>
  <si>
    <t>BAJA - MAYOR</t>
  </si>
  <si>
    <t>BAJA - CATASTRÓFICO</t>
  </si>
  <si>
    <t>MEDIA - MODERADO</t>
  </si>
  <si>
    <t>MEDIA - CATASTRÓFICO</t>
  </si>
  <si>
    <t>ALTA - MODERADO</t>
  </si>
  <si>
    <t>ALTA - MAYOR</t>
  </si>
  <si>
    <t>ALTA - CATASTRÓFICO</t>
  </si>
  <si>
    <t>MUY ALTA - MODERADO</t>
  </si>
  <si>
    <t>MUY ALTA - MAYOR</t>
  </si>
  <si>
    <t>MUY BAJA</t>
  </si>
  <si>
    <t>BAJA</t>
  </si>
  <si>
    <t>MEDIA</t>
  </si>
  <si>
    <t>ALTA</t>
  </si>
  <si>
    <t>MUY ALTA</t>
  </si>
  <si>
    <t>MUY ALTA - CATASTRÓFICO</t>
  </si>
  <si>
    <t>PROBABILIDAD RESIDUAL</t>
  </si>
  <si>
    <t>MEDIA - MAYOR</t>
  </si>
  <si>
    <t>ACCIONESPARA EL FORTALECIMIENTO DE LOS CONTROLES</t>
  </si>
  <si>
    <t>CONSECUENCIA</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</si>
  <si>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</si>
  <si>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</si>
  <si>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</si>
  <si>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</si>
  <si>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</si>
  <si>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</si>
  <si>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</si>
  <si>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</si>
  <si>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</si>
  <si>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</si>
  <si>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</si>
  <si>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</si>
  <si>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ni resuelven oportunamente</t>
  </si>
  <si>
    <t>Completa</t>
  </si>
  <si>
    <t>Incopleta</t>
  </si>
  <si>
    <t>No existe</t>
  </si>
  <si>
    <t>Opciones de Manejo</t>
  </si>
  <si>
    <t>REDUCIR EL RIESGO</t>
  </si>
  <si>
    <t>EVITAR EL RIESGO</t>
  </si>
  <si>
    <t>PRODUCTO O REGISTRO QUE QUEDA DE LA EJECUCIÓN DE LAS ACCIONES PARA FORTALECER EL RIESGO</t>
  </si>
  <si>
    <t>1 SEGUIMIENTO</t>
  </si>
  <si>
    <t xml:space="preserve">MONITOREO </t>
  </si>
  <si>
    <t>FECHA DEL MONITOREO</t>
  </si>
  <si>
    <t>REPORTE DE LA EJECUCIÓN DE LOS CONTROLES</t>
  </si>
  <si>
    <t>REPORTE DE LA EJECUCIÓN DE LAS ACCIONES PARA EL FORTALECIMENTO DEL RIESGO</t>
  </si>
  <si>
    <t>¿SE MATERIALIZO EL RIESGO DURANTE EL PERIODO?</t>
  </si>
  <si>
    <t>REPORTE DE LAS ACCIONES DESARROLLADAS EN CASO DE QUE SE HAYA MATERIALIZADO EL RIESGO</t>
  </si>
  <si>
    <t>SEGUIMIENTO Y EVALUACIÓN</t>
  </si>
  <si>
    <t xml:space="preserve">OBSERVACIONES OFICINA ASESORA DE PLANEACIÓN </t>
  </si>
  <si>
    <t>OBSERVACIONES OFICINA DE          CONTROL INTERNO</t>
  </si>
  <si>
    <t>FORMULACIÓN</t>
  </si>
  <si>
    <t>RANGO DE LA EJECUCION DE CADA CONTROL</t>
  </si>
  <si>
    <r>
      <rPr>
        <b/>
        <sz val="11"/>
        <color theme="1"/>
        <rFont val="Calibri"/>
        <family val="2"/>
        <scheme val="minor"/>
      </rPr>
      <t>FUERTE</t>
    </r>
    <r>
      <rPr>
        <sz val="11"/>
        <color theme="1"/>
        <rFont val="Calibri"/>
        <family val="2"/>
        <scheme val="minor"/>
      </rPr>
      <t xml:space="preserve"> (Siempre se Ejecuta)</t>
    </r>
  </si>
  <si>
    <r>
      <rPr>
        <b/>
        <sz val="11"/>
        <color theme="1"/>
        <rFont val="Calibri"/>
        <family val="2"/>
        <scheme val="minor"/>
      </rPr>
      <t>MODERADO</t>
    </r>
    <r>
      <rPr>
        <sz val="11"/>
        <color theme="1"/>
        <rFont val="Calibri"/>
        <family val="2"/>
        <scheme val="minor"/>
      </rPr>
      <t xml:space="preserve"> (Algunas Veces)</t>
    </r>
  </si>
  <si>
    <r>
      <rPr>
        <b/>
        <sz val="11"/>
        <color theme="1"/>
        <rFont val="Calibri"/>
        <family val="2"/>
        <scheme val="minor"/>
      </rPr>
      <t>DÉBIL</t>
    </r>
    <r>
      <rPr>
        <sz val="11"/>
        <color theme="1"/>
        <rFont val="Calibri"/>
        <family val="2"/>
        <scheme val="minor"/>
      </rPr>
      <t xml:space="preserve"> (No se Ejecuta)</t>
    </r>
  </si>
  <si>
    <t>FUERTE (Siempre se Ejecuta)</t>
  </si>
  <si>
    <t>X</t>
  </si>
  <si>
    <t>GESTIÓN CONTRACTUAL</t>
  </si>
  <si>
    <t>Manipulación de documentos previos por parte de los profesionales encargados de la estructuración de los procesos de contratación  con el fin de direccionar el proceso contractual para beneficio propio o de un tercero</t>
  </si>
  <si>
    <t>Posible falta de información oportuna de los procesos contractuales.</t>
  </si>
  <si>
    <t xml:space="preserve">
Falta de credibilidad en la gestión del Instituto, hallazgos de entes de control, bajos indicadores en el Índice de Transparencia por Colombia</t>
  </si>
  <si>
    <t>Informar al superior jerárquico de la situación y realizar las medidas correctivas, disciplinarias que dieran a lugar dependiendo la calidad de la persona (contratista o funcionario) y poner en conocimiento a las autoridades competentes</t>
  </si>
  <si>
    <t xml:space="preserve">Incluir en todos los contratos de prestacion de servicios la clausula anticorrupción </t>
  </si>
  <si>
    <t>01/01/2022 al 30/12/2022</t>
  </si>
  <si>
    <t>Elaborar y desarrollar los procesos de contratación que requiere la entidad, bajo las diferentes modalidades establecidas dentro del marco legal vigente, cumpliendo con los principios de transparencia, economía, responsabilidad y los postulados que rigen la funciónadministrativa. ***</t>
  </si>
  <si>
    <t>La Oficina Asesora Jurídica recibe las necesidades formuladas por los gerentes de proyectos, los correspondientes procesos de contratación; así mismo, tramita las modificaciones, incumplimientos, liquidaciones y demás trámites a que haya lugar dentro de la etapa de ejecución de los contratos suscritos por la entidad. ***</t>
  </si>
  <si>
    <t>Para cada proceso de contratación de bienes y servicios, se designa un comité estructurador interdisciplinario que se encarga  de definir a través de los estudios previos , los requisitos de orden juridico, tecnico y financiero para la postulación de los diferentes proponentes de los procesos de contratación de bienes y servicios de la entidad, verificando su cumplimiento y garantizando así la pluralidad de oferentes 
Para cada proceso de contratación de bienes y servicios que exceda la mínima y la contratación directa salvo la contratación de prestación de servicios profesionales y de apoyo a la gestión los documentos previos son presentados para aprobación del comité asesor de contratación que  aprueba los estudios previos , en donde se verifican que se cumpla con todos los requisitos de ley. En caso de que se detecte inconsitencias en el estudio previo, se devuelve para ajustes por parte del comité estructurador.</t>
  </si>
  <si>
    <t>Contratos de prestación de servicios con la clausula anticorrupción incluida* Los estudios previos aprobados por el comité asesor de contratación y las actas de comité asesor de contrataciión.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</si>
</sst>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0"/>
      <color theme="0" tint="-0.34998626667073579"/>
      <name val="Times New Roman"/>
      <family val="1"/>
    </font>
    <font>
      <sz val="11"/>
      <color theme="1"/>
      <name val="Symbol"/>
      <family val="1"/>
      <charset val="2"/>
    </font>
    <font>
      <sz val="7"/>
      <color theme="1"/>
      <name val="Times New Roman"/>
      <family val="1"/>
    </font>
    <font>
      <sz val="16"/>
      <color theme="1"/>
      <name val="Times New Roman"/>
      <family val="1"/>
    </font>
    <font>
      <b/>
      <sz val="20"/>
      <color theme="1"/>
      <name val="Calibri"/>
      <family val="2"/>
      <scheme val="minor"/>
    </font>
    <font>
      <b/>
      <sz val="20"/>
      <color theme="1"/>
      <name val="Times New Roman"/>
      <family val="1"/>
    </font>
    <font>
      <sz val="14"/>
      <color theme="1"/>
      <name val="Times New Roman"/>
      <family val="1"/>
    </font>
    <font>
      <sz val="14"/>
      <name val="Times New Roman"/>
      <family val="1"/>
    </font>
    <font>
      <sz val="12"/>
      <name val="Times New Roman"/>
      <family val="1"/>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5" tint="0.599993896298104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96">
    <xf numFmtId="0" fontId="0" fillId="0" borderId="0" xfId="0"/>
    <xf numFmtId="0" fontId="3" fillId="0" borderId="0" xfId="0" applyFont="1" applyProtection="1"/>
    <xf numFmtId="0" fontId="2" fillId="0" borderId="0" xfId="0" applyFont="1" applyProtection="1"/>
    <xf numFmtId="0" fontId="6" fillId="3" borderId="10" xfId="0" applyFont="1" applyFill="1" applyBorder="1" applyAlignment="1" applyProtection="1">
      <alignment horizontal="center" vertical="center"/>
    </xf>
    <xf numFmtId="0" fontId="7" fillId="3" borderId="11" xfId="0" applyFont="1" applyFill="1" applyBorder="1" applyAlignment="1" applyProtection="1">
      <alignment horizontal="center" vertical="center" wrapText="1"/>
    </xf>
    <xf numFmtId="0" fontId="9" fillId="0" borderId="12" xfId="0" applyFont="1" applyBorder="1" applyAlignment="1" applyProtection="1">
      <alignment horizontal="justify" vertical="top" wrapText="1"/>
    </xf>
    <xf numFmtId="0" fontId="2" fillId="0" borderId="13" xfId="0" applyFont="1" applyBorder="1" applyAlignment="1" applyProtection="1">
      <alignment horizontal="center" vertical="center" wrapText="1"/>
      <protection locked="0"/>
    </xf>
    <xf numFmtId="1" fontId="9" fillId="0" borderId="13" xfId="0" applyNumberFormat="1" applyFont="1" applyBorder="1" applyAlignment="1" applyProtection="1">
      <alignment horizontal="center" vertical="center"/>
    </xf>
    <xf numFmtId="0" fontId="9" fillId="0" borderId="15" xfId="0" applyFont="1" applyBorder="1" applyAlignment="1" applyProtection="1">
      <alignment horizontal="justify" vertical="top" wrapText="1"/>
    </xf>
    <xf numFmtId="0" fontId="2" fillId="0" borderId="16" xfId="0" applyFont="1" applyBorder="1" applyAlignment="1" applyProtection="1">
      <alignment horizontal="center" vertical="center" wrapText="1"/>
      <protection locked="0"/>
    </xf>
    <xf numFmtId="1" fontId="9" fillId="0" borderId="16" xfId="0" applyNumberFormat="1" applyFont="1" applyBorder="1" applyAlignment="1" applyProtection="1">
      <alignment horizontal="center" vertical="center"/>
    </xf>
    <xf numFmtId="0" fontId="9" fillId="0" borderId="0" xfId="0" applyFont="1" applyAlignment="1">
      <alignment vertical="top" wrapText="1"/>
    </xf>
    <xf numFmtId="0" fontId="9" fillId="5" borderId="1" xfId="0" applyFont="1" applyFill="1" applyBorder="1" applyAlignment="1" applyProtection="1">
      <alignment horizontal="center" vertical="center" wrapText="1"/>
    </xf>
    <xf numFmtId="0" fontId="9" fillId="0" borderId="19" xfId="0" applyFont="1" applyBorder="1" applyAlignment="1" applyProtection="1">
      <alignment horizontal="justify" vertical="top" wrapText="1"/>
    </xf>
    <xf numFmtId="0" fontId="0" fillId="0" borderId="0" xfId="0"/>
    <xf numFmtId="0" fontId="4" fillId="7" borderId="36" xfId="0" applyFont="1" applyFill="1" applyBorder="1" applyAlignment="1">
      <alignment horizontal="justify" vertical="center" wrapText="1"/>
    </xf>
    <xf numFmtId="0" fontId="4" fillId="7" borderId="35" xfId="0" applyFont="1" applyFill="1" applyBorder="1" applyAlignment="1">
      <alignment horizontal="justify" vertical="center" wrapText="1"/>
    </xf>
    <xf numFmtId="0" fontId="5" fillId="0" borderId="35" xfId="0" applyFont="1" applyBorder="1" applyAlignment="1">
      <alignment horizontal="justify" vertical="center" wrapText="1"/>
    </xf>
    <xf numFmtId="0" fontId="4" fillId="7" borderId="35" xfId="0" applyFont="1" applyFill="1" applyBorder="1" applyAlignment="1">
      <alignment horizontal="center" vertical="center" wrapText="1"/>
    </xf>
    <xf numFmtId="0" fontId="4" fillId="7" borderId="34" xfId="0" applyFont="1" applyFill="1" applyBorder="1" applyAlignment="1">
      <alignment horizontal="justify" vertical="center" wrapText="1"/>
    </xf>
    <xf numFmtId="0" fontId="4" fillId="7" borderId="43" xfId="0" applyFont="1" applyFill="1" applyBorder="1" applyAlignment="1">
      <alignment horizontal="justify" vertical="center" wrapText="1"/>
    </xf>
    <xf numFmtId="0" fontId="0" fillId="0" borderId="0" xfId="0" applyAlignment="1">
      <alignment wrapText="1"/>
    </xf>
    <xf numFmtId="0" fontId="2" fillId="2" borderId="6"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14" fontId="2" fillId="2" borderId="0" xfId="0" applyNumberFormat="1" applyFont="1" applyFill="1" applyBorder="1" applyAlignment="1" applyProtection="1">
      <alignment horizontal="center" vertical="center"/>
    </xf>
    <xf numFmtId="14" fontId="2" fillId="2" borderId="6" xfId="0" applyNumberFormat="1" applyFont="1" applyFill="1" applyBorder="1" applyAlignment="1" applyProtection="1">
      <alignment horizontal="center" vertical="center"/>
    </xf>
    <xf numFmtId="0" fontId="2" fillId="2" borderId="2" xfId="0" applyFont="1" applyFill="1" applyBorder="1" applyAlignment="1" applyProtection="1">
      <alignment horizontal="left" vertical="center"/>
    </xf>
    <xf numFmtId="0" fontId="2" fillId="8" borderId="1" xfId="0" applyFont="1" applyFill="1" applyBorder="1" applyAlignment="1" applyProtection="1">
      <alignment horizontal="center" vertical="center"/>
    </xf>
    <xf numFmtId="0" fontId="0" fillId="0" borderId="1" xfId="0" applyBorder="1"/>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2" fillId="2" borderId="8" xfId="0" applyFont="1" applyFill="1" applyBorder="1" applyAlignment="1" applyProtection="1">
      <alignment vertical="center"/>
    </xf>
    <xf numFmtId="0" fontId="2" fillId="8" borderId="1"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3" borderId="7" xfId="0" applyFont="1" applyFill="1" applyBorder="1" applyAlignment="1" applyProtection="1">
      <alignment horizontal="center"/>
    </xf>
    <xf numFmtId="0" fontId="2" fillId="3" borderId="1"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6" fillId="3" borderId="23"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9" fillId="0" borderId="0" xfId="0" applyFont="1" applyBorder="1" applyAlignment="1">
      <alignment vertical="top" wrapText="1"/>
    </xf>
    <xf numFmtId="0" fontId="9" fillId="0" borderId="50" xfId="0" applyFont="1" applyBorder="1" applyAlignment="1" applyProtection="1">
      <alignment horizontal="justify" vertical="top" wrapText="1"/>
    </xf>
    <xf numFmtId="0" fontId="2" fillId="0" borderId="51" xfId="0" applyFont="1" applyBorder="1" applyAlignment="1" applyProtection="1">
      <alignment horizontal="center" vertical="center" wrapText="1"/>
      <protection locked="0"/>
    </xf>
    <xf numFmtId="1" fontId="9" fillId="0" borderId="51" xfId="0" applyNumberFormat="1" applyFont="1" applyBorder="1" applyAlignment="1" applyProtection="1">
      <alignment horizontal="center" vertical="center"/>
    </xf>
    <xf numFmtId="0" fontId="2" fillId="2" borderId="9"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protection locked="0"/>
    </xf>
    <xf numFmtId="0" fontId="2" fillId="0" borderId="0" xfId="0" applyFont="1" applyFill="1" applyBorder="1" applyAlignment="1" applyProtection="1">
      <alignment horizontal="justify" vertical="center" wrapText="1"/>
      <protection locked="0"/>
    </xf>
    <xf numFmtId="0" fontId="2" fillId="3" borderId="23" xfId="0" applyFont="1" applyFill="1" applyBorder="1" applyAlignment="1" applyProtection="1">
      <alignment horizontal="center" vertical="center" wrapText="1"/>
    </xf>
    <xf numFmtId="0" fontId="2" fillId="3" borderId="26"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xf>
    <xf numFmtId="49" fontId="11" fillId="2" borderId="1" xfId="0" applyNumberFormat="1" applyFont="1" applyFill="1" applyBorder="1" applyAlignment="1" applyProtection="1">
      <alignment horizontal="center" vertical="center"/>
    </xf>
    <xf numFmtId="14" fontId="11" fillId="2" borderId="1" xfId="0" applyNumberFormat="1" applyFont="1" applyFill="1" applyBorder="1" applyAlignment="1" applyProtection="1">
      <alignment horizontal="center" vertical="center"/>
    </xf>
    <xf numFmtId="0" fontId="11" fillId="8" borderId="43" xfId="0" applyFont="1" applyFill="1" applyBorder="1" applyAlignment="1" applyProtection="1">
      <alignment horizontal="left" vertical="center"/>
    </xf>
    <xf numFmtId="0" fontId="2" fillId="2" borderId="41" xfId="0" applyFont="1" applyFill="1" applyBorder="1" applyAlignment="1" applyProtection="1">
      <alignment horizontal="center" vertical="center"/>
    </xf>
    <xf numFmtId="0" fontId="16" fillId="0" borderId="1" xfId="0" applyFont="1" applyBorder="1" applyAlignment="1">
      <alignment horizontal="center" vertical="center"/>
    </xf>
    <xf numFmtId="0" fontId="4" fillId="7" borderId="43" xfId="0" applyFont="1" applyFill="1" applyBorder="1" applyAlignment="1">
      <alignment horizontal="center" vertical="center" wrapText="1"/>
    </xf>
    <xf numFmtId="0" fontId="1" fillId="6" borderId="43" xfId="0" applyFont="1" applyFill="1" applyBorder="1" applyAlignment="1">
      <alignment horizontal="center"/>
    </xf>
    <xf numFmtId="0" fontId="4" fillId="0" borderId="35" xfId="0" applyFont="1" applyBorder="1" applyAlignment="1">
      <alignment horizontal="center" vertical="center" wrapText="1"/>
    </xf>
    <xf numFmtId="0" fontId="8" fillId="4" borderId="1" xfId="0" applyFont="1" applyFill="1" applyBorder="1" applyAlignment="1" applyProtection="1">
      <alignment horizontal="center" vertical="center" wrapText="1"/>
    </xf>
    <xf numFmtId="0" fontId="8" fillId="4" borderId="45" xfId="0" applyFont="1" applyFill="1" applyBorder="1" applyAlignment="1" applyProtection="1">
      <alignment horizontal="center" vertical="center" wrapText="1"/>
    </xf>
    <xf numFmtId="0" fontId="10" fillId="5" borderId="8" xfId="0" applyFont="1" applyFill="1" applyBorder="1" applyAlignment="1" applyProtection="1">
      <alignment horizontal="center" vertical="center" wrapText="1"/>
    </xf>
    <xf numFmtId="0" fontId="10" fillId="5" borderId="10" xfId="0" applyFont="1" applyFill="1" applyBorder="1" applyAlignment="1" applyProtection="1">
      <alignment horizontal="center" vertical="center" wrapText="1"/>
    </xf>
    <xf numFmtId="0" fontId="10" fillId="5" borderId="49"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7" fillId="2" borderId="8"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7" fillId="2" borderId="49" xfId="0" applyFont="1" applyFill="1" applyBorder="1" applyAlignment="1" applyProtection="1">
      <alignment horizontal="center" vertical="center"/>
    </xf>
    <xf numFmtId="0" fontId="6" fillId="0" borderId="8"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49" xfId="0" applyFont="1" applyBorder="1" applyAlignment="1" applyProtection="1">
      <alignment horizontal="center" vertical="center" wrapText="1"/>
    </xf>
    <xf numFmtId="0" fontId="6" fillId="0" borderId="8"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6" fillId="0" borderId="49" xfId="0" applyFont="1" applyFill="1" applyBorder="1" applyAlignment="1" applyProtection="1">
      <alignment horizontal="center" vertical="center" wrapText="1"/>
      <protection locked="0"/>
    </xf>
    <xf numFmtId="0" fontId="2" fillId="6" borderId="27" xfId="0" applyFont="1" applyFill="1" applyBorder="1" applyAlignment="1" applyProtection="1">
      <alignment horizontal="justify" vertical="center" wrapText="1"/>
      <protection locked="0"/>
    </xf>
    <xf numFmtId="0" fontId="2" fillId="6" borderId="26" xfId="0" applyFont="1" applyFill="1" applyBorder="1" applyAlignment="1" applyProtection="1">
      <alignment horizontal="justify" vertical="center" wrapText="1"/>
      <protection locked="0"/>
    </xf>
    <xf numFmtId="0" fontId="2" fillId="3" borderId="38" xfId="0" applyFont="1" applyFill="1" applyBorder="1" applyAlignment="1" applyProtection="1">
      <alignment horizontal="center" vertical="center"/>
    </xf>
    <xf numFmtId="0" fontId="2" fillId="3" borderId="39" xfId="0" applyFont="1" applyFill="1" applyBorder="1" applyAlignment="1" applyProtection="1">
      <alignment horizontal="center" vertical="center"/>
    </xf>
    <xf numFmtId="0" fontId="2" fillId="3" borderId="40" xfId="0" applyFont="1" applyFill="1" applyBorder="1" applyAlignment="1" applyProtection="1">
      <alignment horizontal="center" vertical="center"/>
    </xf>
    <xf numFmtId="0" fontId="2" fillId="3" borderId="57"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36" xfId="0" applyFont="1" applyFill="1" applyBorder="1" applyAlignment="1" applyProtection="1">
      <alignment horizontal="center" vertical="center"/>
    </xf>
    <xf numFmtId="0" fontId="2" fillId="3" borderId="42" xfId="0" applyFont="1" applyFill="1" applyBorder="1" applyAlignment="1" applyProtection="1">
      <alignment horizontal="center" vertical="center"/>
    </xf>
    <xf numFmtId="0" fontId="2" fillId="3" borderId="41" xfId="0" applyFont="1" applyFill="1" applyBorder="1" applyAlignment="1" applyProtection="1">
      <alignment horizontal="center" vertical="center"/>
    </xf>
    <xf numFmtId="0" fontId="2" fillId="3" borderId="35" xfId="0" applyFont="1" applyFill="1" applyBorder="1" applyAlignment="1" applyProtection="1">
      <alignment horizontal="center" vertical="center"/>
    </xf>
    <xf numFmtId="0" fontId="18" fillId="0" borderId="27" xfId="0" applyFont="1" applyBorder="1" applyAlignment="1" applyProtection="1">
      <alignment horizontal="justify" vertical="center" wrapText="1"/>
      <protection locked="0"/>
    </xf>
    <xf numFmtId="0" fontId="18" fillId="0" borderId="47" xfId="0" applyFont="1" applyBorder="1" applyAlignment="1" applyProtection="1">
      <alignment horizontal="justify" vertical="center"/>
      <protection locked="0"/>
    </xf>
    <xf numFmtId="0" fontId="3" fillId="0" borderId="27" xfId="0" applyFont="1" applyBorder="1" applyAlignment="1" applyProtection="1">
      <alignment horizontal="center"/>
      <protection locked="0"/>
    </xf>
    <xf numFmtId="0" fontId="3" fillId="0" borderId="53" xfId="0" applyFont="1" applyBorder="1" applyAlignment="1" applyProtection="1">
      <alignment horizontal="center"/>
      <protection locked="0"/>
    </xf>
    <xf numFmtId="0" fontId="12" fillId="0" borderId="1" xfId="0" applyFont="1" applyFill="1" applyBorder="1" applyAlignment="1" applyProtection="1">
      <alignment horizontal="center" vertical="center" wrapText="1"/>
      <protection locked="0"/>
    </xf>
    <xf numFmtId="0" fontId="12" fillId="0" borderId="45" xfId="0" applyFont="1" applyFill="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0" borderId="53" xfId="0" applyFont="1" applyBorder="1" applyAlignment="1" applyProtection="1">
      <alignment horizontal="center" vertical="center" wrapText="1"/>
      <protection locked="0"/>
    </xf>
    <xf numFmtId="0" fontId="3" fillId="0" borderId="1" xfId="0" applyFont="1" applyBorder="1" applyAlignment="1" applyProtection="1">
      <alignment horizontal="center"/>
      <protection locked="0"/>
    </xf>
    <xf numFmtId="0" fontId="3" fillId="0" borderId="45" xfId="0" applyFont="1" applyBorder="1" applyAlignment="1" applyProtection="1">
      <alignment horizontal="center"/>
      <protection locked="0"/>
    </xf>
    <xf numFmtId="0" fontId="3" fillId="0" borderId="20"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2" fillId="0" borderId="21" xfId="0" applyFont="1" applyFill="1" applyBorder="1" applyAlignment="1" applyProtection="1">
      <alignment horizontal="center"/>
    </xf>
    <xf numFmtId="0" fontId="2" fillId="0" borderId="1" xfId="0" applyFont="1" applyFill="1" applyBorder="1" applyAlignment="1" applyProtection="1">
      <alignment horizontal="center"/>
    </xf>
    <xf numFmtId="0" fontId="2" fillId="0" borderId="4" xfId="0" applyFont="1" applyFill="1" applyBorder="1" applyAlignment="1" applyProtection="1">
      <alignment horizontal="center"/>
    </xf>
    <xf numFmtId="0" fontId="2" fillId="0" borderId="7" xfId="0" applyFont="1" applyFill="1" applyBorder="1" applyAlignment="1" applyProtection="1">
      <alignment horizontal="center"/>
    </xf>
    <xf numFmtId="0" fontId="2" fillId="3" borderId="11" xfId="0" applyFont="1" applyFill="1" applyBorder="1" applyAlignment="1" applyProtection="1">
      <alignment horizontal="center" vertical="center" wrapText="1"/>
    </xf>
    <xf numFmtId="0" fontId="6" fillId="0" borderId="1"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19" fillId="0" borderId="1" xfId="0" applyFont="1" applyFill="1" applyBorder="1" applyAlignment="1" applyProtection="1">
      <alignment horizontal="justify" vertical="center" wrapText="1"/>
      <protection locked="0"/>
    </xf>
    <xf numFmtId="0" fontId="19" fillId="0" borderId="45" xfId="0" applyFont="1" applyFill="1" applyBorder="1" applyAlignment="1" applyProtection="1">
      <alignment horizontal="justify" vertical="center" wrapText="1"/>
      <protection locked="0"/>
    </xf>
    <xf numFmtId="1" fontId="10" fillId="0" borderId="14" xfId="0" applyNumberFormat="1" applyFont="1" applyBorder="1" applyAlignment="1" applyProtection="1">
      <alignment horizontal="center" vertical="center" wrapText="1"/>
    </xf>
    <xf numFmtId="1" fontId="10" fillId="0" borderId="17" xfId="0" applyNumberFormat="1"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49"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52" xfId="0" applyFont="1" applyBorder="1" applyAlignment="1" applyProtection="1">
      <alignment horizontal="center" vertical="center" wrapText="1"/>
    </xf>
    <xf numFmtId="0" fontId="17" fillId="0" borderId="21" xfId="0" applyFont="1" applyBorder="1" applyAlignment="1" applyProtection="1">
      <alignment horizontal="center" vertical="center" wrapText="1"/>
      <protection locked="0"/>
    </xf>
    <xf numFmtId="0" fontId="17" fillId="0" borderId="44" xfId="0" applyFont="1" applyBorder="1" applyAlignment="1" applyProtection="1">
      <alignment horizontal="center" vertical="center" wrapText="1"/>
      <protection locked="0"/>
    </xf>
    <xf numFmtId="0" fontId="18" fillId="0" borderId="8" xfId="0" applyFont="1" applyBorder="1" applyAlignment="1" applyProtection="1">
      <alignment horizontal="justify" vertical="center" wrapText="1"/>
      <protection locked="0"/>
    </xf>
    <xf numFmtId="0" fontId="18" fillId="0" borderId="10" xfId="0" applyFont="1" applyBorder="1" applyAlignment="1" applyProtection="1">
      <alignment horizontal="justify" vertical="center" wrapText="1"/>
      <protection locked="0"/>
    </xf>
    <xf numFmtId="0" fontId="18" fillId="0" borderId="49" xfId="0" applyFont="1" applyBorder="1" applyAlignment="1" applyProtection="1">
      <alignment horizontal="justify" vertical="center" wrapText="1"/>
      <protection locked="0"/>
    </xf>
    <xf numFmtId="0" fontId="18" fillId="0" borderId="1" xfId="0" applyFont="1" applyBorder="1" applyAlignment="1" applyProtection="1">
      <alignment horizontal="justify" vertical="center" wrapText="1"/>
      <protection locked="0"/>
    </xf>
    <xf numFmtId="0" fontId="18" fillId="0" borderId="1" xfId="0" applyFont="1" applyBorder="1" applyAlignment="1" applyProtection="1">
      <alignment horizontal="justify" vertical="center"/>
      <protection locked="0"/>
    </xf>
    <xf numFmtId="0" fontId="18" fillId="0" borderId="45" xfId="0" applyFont="1" applyBorder="1" applyAlignment="1" applyProtection="1">
      <alignment horizontal="justify" vertical="center"/>
      <protection locked="0"/>
    </xf>
    <xf numFmtId="0" fontId="6" fillId="0" borderId="24"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center" vertical="center" wrapText="1"/>
      <protection locked="0"/>
    </xf>
    <xf numFmtId="0" fontId="6" fillId="0" borderId="48"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xf>
    <xf numFmtId="0" fontId="2" fillId="2" borderId="60" xfId="0" applyFont="1" applyFill="1" applyBorder="1" applyAlignment="1" applyProtection="1">
      <alignment horizontal="center" vertical="center"/>
    </xf>
    <xf numFmtId="0" fontId="2" fillId="2" borderId="58" xfId="0" applyFont="1" applyFill="1" applyBorder="1" applyAlignment="1" applyProtection="1">
      <alignment horizontal="center" vertical="center"/>
    </xf>
    <xf numFmtId="0" fontId="2" fillId="2" borderId="59" xfId="0" applyFont="1" applyFill="1" applyBorder="1" applyAlignment="1" applyProtection="1">
      <alignment horizontal="center" vertical="center"/>
    </xf>
    <xf numFmtId="0" fontId="2" fillId="3" borderId="54" xfId="0" applyFont="1" applyFill="1" applyBorder="1" applyAlignment="1" applyProtection="1">
      <alignment horizontal="center"/>
    </xf>
    <xf numFmtId="0" fontId="2" fillId="3" borderId="55" xfId="0" applyFont="1" applyFill="1" applyBorder="1" applyAlignment="1" applyProtection="1">
      <alignment horizontal="center"/>
    </xf>
    <xf numFmtId="0" fontId="2" fillId="3" borderId="56" xfId="0" applyFont="1" applyFill="1" applyBorder="1" applyAlignment="1" applyProtection="1">
      <alignment horizontal="center"/>
    </xf>
    <xf numFmtId="0" fontId="2" fillId="3" borderId="30" xfId="0" applyFont="1" applyFill="1" applyBorder="1" applyAlignment="1" applyProtection="1">
      <alignment horizontal="center"/>
    </xf>
    <xf numFmtId="0" fontId="2" fillId="3" borderId="29" xfId="0" applyFont="1" applyFill="1" applyBorder="1" applyAlignment="1" applyProtection="1">
      <alignment horizontal="center"/>
    </xf>
    <xf numFmtId="0" fontId="2" fillId="3" borderId="28" xfId="0" applyFont="1" applyFill="1" applyBorder="1" applyAlignment="1" applyProtection="1">
      <alignment horizontal="center"/>
    </xf>
    <xf numFmtId="0" fontId="2" fillId="3" borderId="21"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2" fillId="0" borderId="25" xfId="0" applyFont="1" applyFill="1" applyBorder="1" applyAlignment="1" applyProtection="1">
      <alignment horizontal="center"/>
    </xf>
    <xf numFmtId="0" fontId="2" fillId="3" borderId="22" xfId="0" applyFont="1" applyFill="1" applyBorder="1" applyAlignment="1" applyProtection="1">
      <alignment horizontal="center"/>
    </xf>
    <xf numFmtId="0" fontId="2" fillId="3" borderId="11" xfId="0" applyFont="1" applyFill="1" applyBorder="1" applyAlignment="1" applyProtection="1">
      <alignment horizontal="center"/>
    </xf>
    <xf numFmtId="0" fontId="6" fillId="3" borderId="8"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2" fillId="3" borderId="10" xfId="0" applyFont="1" applyFill="1" applyBorder="1" applyAlignment="1" applyProtection="1">
      <alignment horizontal="center" vertical="center" wrapText="1"/>
    </xf>
    <xf numFmtId="0" fontId="3" fillId="0" borderId="21" xfId="0" applyFont="1" applyBorder="1" applyAlignment="1" applyProtection="1">
      <alignment horizontal="center"/>
      <protection locked="0"/>
    </xf>
    <xf numFmtId="0" fontId="3" fillId="0" borderId="44" xfId="0" applyFont="1" applyBorder="1" applyAlignment="1" applyProtection="1">
      <alignment horizontal="center"/>
      <protection locked="0"/>
    </xf>
    <xf numFmtId="14" fontId="15" fillId="2" borderId="4" xfId="0" applyNumberFormat="1" applyFont="1" applyFill="1" applyBorder="1" applyAlignment="1" applyProtection="1">
      <alignment horizontal="center" vertical="center"/>
    </xf>
    <xf numFmtId="0" fontId="15" fillId="2" borderId="5" xfId="0" applyFont="1" applyFill="1" applyBorder="1" applyAlignment="1" applyProtection="1">
      <alignment horizontal="center" vertical="center"/>
    </xf>
    <xf numFmtId="0" fontId="4" fillId="0" borderId="8"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49" xfId="0" applyFont="1" applyBorder="1" applyAlignment="1" applyProtection="1">
      <alignment horizontal="center" vertical="center" wrapText="1"/>
    </xf>
    <xf numFmtId="0" fontId="18" fillId="0" borderId="4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49" xfId="0" applyFont="1" applyBorder="1" applyAlignment="1" applyProtection="1">
      <alignment horizontal="center" vertical="center" wrapText="1"/>
    </xf>
    <xf numFmtId="0" fontId="10" fillId="4" borderId="1" xfId="0" applyFont="1" applyFill="1" applyBorder="1" applyAlignment="1" applyProtection="1">
      <alignment horizontal="center" vertical="center"/>
    </xf>
    <xf numFmtId="0" fontId="6" fillId="3" borderId="1" xfId="0" applyFont="1" applyFill="1" applyBorder="1" applyAlignment="1" applyProtection="1">
      <alignment horizontal="center" vertical="center" wrapText="1"/>
    </xf>
    <xf numFmtId="0" fontId="19" fillId="2" borderId="31" xfId="0" applyFont="1" applyFill="1" applyBorder="1" applyAlignment="1" applyProtection="1">
      <alignment horizontal="left" vertical="center" wrapText="1"/>
    </xf>
    <xf numFmtId="0" fontId="20" fillId="2" borderId="32" xfId="0" applyFont="1" applyFill="1" applyBorder="1" applyAlignment="1" applyProtection="1">
      <alignment horizontal="left" vertical="center" wrapText="1"/>
    </xf>
    <xf numFmtId="0" fontId="20" fillId="2" borderId="33" xfId="0" applyFont="1" applyFill="1" applyBorder="1" applyAlignment="1" applyProtection="1">
      <alignment horizontal="left" vertical="center" wrapText="1"/>
    </xf>
    <xf numFmtId="0" fontId="11" fillId="2" borderId="5"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38"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40" xfId="0" applyFont="1" applyFill="1" applyBorder="1" applyAlignment="1" applyProtection="1">
      <alignment horizontal="center" vertical="center"/>
    </xf>
    <xf numFmtId="0" fontId="11" fillId="2" borderId="42" xfId="0" applyFont="1" applyFill="1" applyBorder="1" applyAlignment="1" applyProtection="1">
      <alignment horizontal="center" vertical="center"/>
    </xf>
    <xf numFmtId="0" fontId="11" fillId="2" borderId="41" xfId="0" applyFont="1" applyFill="1" applyBorder="1" applyAlignment="1" applyProtection="1">
      <alignment horizontal="center" vertical="center"/>
    </xf>
    <xf numFmtId="0" fontId="11" fillId="2" borderId="35" xfId="0" applyFont="1" applyFill="1" applyBorder="1" applyAlignment="1" applyProtection="1">
      <alignment horizontal="center" vertical="center"/>
    </xf>
    <xf numFmtId="0" fontId="5" fillId="6" borderId="31" xfId="0" applyFont="1" applyFill="1" applyBorder="1" applyAlignment="1">
      <alignment horizontal="left"/>
    </xf>
    <xf numFmtId="0" fontId="5" fillId="6" borderId="32" xfId="0" applyFont="1" applyFill="1" applyBorder="1" applyAlignment="1">
      <alignment horizontal="left"/>
    </xf>
    <xf numFmtId="0" fontId="5" fillId="6" borderId="33" xfId="0" applyFont="1" applyFill="1" applyBorder="1" applyAlignment="1">
      <alignment horizontal="left"/>
    </xf>
    <xf numFmtId="0" fontId="5" fillId="6" borderId="42" xfId="0" applyFont="1" applyFill="1" applyBorder="1" applyAlignment="1">
      <alignment horizontal="left"/>
    </xf>
    <xf numFmtId="0" fontId="5" fillId="6" borderId="41" xfId="0" applyFont="1" applyFill="1" applyBorder="1" applyAlignment="1">
      <alignment horizontal="left"/>
    </xf>
    <xf numFmtId="0" fontId="5" fillId="6" borderId="35" xfId="0" applyFont="1" applyFill="1" applyBorder="1" applyAlignment="1">
      <alignment horizontal="left"/>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7" xfId="0" applyFont="1" applyFill="1" applyBorder="1" applyAlignment="1">
      <alignment horizontal="justify" vertical="center" wrapText="1"/>
    </xf>
    <xf numFmtId="0" fontId="4" fillId="7" borderId="34" xfId="0" applyFont="1" applyFill="1" applyBorder="1" applyAlignment="1">
      <alignment horizontal="justify" vertical="center" wrapText="1"/>
    </xf>
    <xf numFmtId="0" fontId="4" fillId="7" borderId="31" xfId="0" applyFont="1" applyFill="1" applyBorder="1" applyAlignment="1">
      <alignment horizontal="justify" vertical="center" wrapText="1"/>
    </xf>
    <xf numFmtId="0" fontId="4" fillId="7" borderId="33" xfId="0" applyFont="1" applyFill="1" applyBorder="1" applyAlignment="1">
      <alignment horizontal="justify" vertical="center" wrapText="1"/>
    </xf>
    <xf numFmtId="0" fontId="13" fillId="7" borderId="1"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3" fillId="7" borderId="1" xfId="0" applyFont="1" applyFill="1" applyBorder="1" applyAlignment="1">
      <alignment horizontal="justify" vertical="top" wrapText="1"/>
    </xf>
    <xf numFmtId="0" fontId="13" fillId="7" borderId="8" xfId="0" applyFont="1" applyFill="1" applyBorder="1" applyAlignment="1">
      <alignment horizontal="justify" vertical="top" wrapText="1"/>
    </xf>
    <xf numFmtId="0" fontId="4" fillId="7" borderId="30" xfId="0" applyFont="1" applyFill="1" applyBorder="1" applyAlignment="1">
      <alignment horizontal="center" vertical="center" wrapText="1"/>
    </xf>
    <xf numFmtId="0" fontId="4" fillId="7" borderId="29" xfId="0" applyFont="1" applyFill="1" applyBorder="1" applyAlignment="1">
      <alignment horizontal="center" vertical="center" wrapText="1"/>
    </xf>
  </cellXfs>
  <cellStyles count="1">
    <cellStyle name="Normal" xfId="0" builtinId="0"/>
  </cellStyles>
  <dxfs count="6">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56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4E3-1C34-452E-A48F-B01625855956}">
  <dimension ref="A1:AJ22"/>
  <sheetViews>
    <sheetView showGridLines="0" tabSelected="1" topLeftCell="H13" zoomScale="50" zoomScaleNormal="50" zoomScaleSheetLayoutView="50" workbookViewId="0">
      <selection activeCell="I16" sqref="I16:I22"/>
    </sheetView>
  </sheetViews>
  <sheetFormatPr baseColWidth="10"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style="14" hidden="1" customWidth="1"/>
    <col min="20" max="20" width="25.140625" customWidth="1"/>
    <col min="21" max="21" width="16.5703125" customWidth="1"/>
    <col min="22" max="22" width="33.42578125" customWidth="1"/>
    <col min="23" max="23" width="38.5703125" customWidth="1"/>
    <col min="24" max="24" width="25.42578125" customWidth="1"/>
    <col min="25" max="25" width="1.7109375" style="14"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132"/>
      <c r="B1" s="171" t="s">
        <v>1</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3"/>
      <c r="AD1" s="169" t="s">
        <v>2</v>
      </c>
      <c r="AE1" s="170"/>
      <c r="AF1" s="170"/>
      <c r="AG1" s="53" t="s">
        <v>84</v>
      </c>
      <c r="AH1" s="1"/>
      <c r="AI1" s="1"/>
      <c r="AJ1" s="1"/>
    </row>
    <row r="2" spans="1:36" ht="27" customHeight="1" thickBot="1" x14ac:dyDescent="0.3">
      <c r="A2" s="132"/>
      <c r="B2" s="174"/>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6"/>
      <c r="AD2" s="169" t="s">
        <v>3</v>
      </c>
      <c r="AE2" s="170"/>
      <c r="AF2" s="170"/>
      <c r="AG2" s="54" t="s">
        <v>86</v>
      </c>
      <c r="AH2" s="1"/>
      <c r="AI2" s="1"/>
      <c r="AJ2" s="1"/>
    </row>
    <row r="3" spans="1:36" ht="27" customHeight="1" x14ac:dyDescent="0.25">
      <c r="A3" s="132"/>
      <c r="B3" s="171" t="s">
        <v>5</v>
      </c>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3"/>
      <c r="AD3" s="169" t="s">
        <v>6</v>
      </c>
      <c r="AE3" s="170"/>
      <c r="AF3" s="170"/>
      <c r="AG3" s="53" t="s">
        <v>85</v>
      </c>
      <c r="AH3" s="1"/>
      <c r="AI3" s="1"/>
      <c r="AJ3" s="1"/>
    </row>
    <row r="4" spans="1:36" ht="27" customHeight="1" thickBot="1" x14ac:dyDescent="0.3">
      <c r="A4" s="132"/>
      <c r="B4" s="174"/>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6"/>
      <c r="AD4" s="169" t="s">
        <v>8</v>
      </c>
      <c r="AE4" s="170"/>
      <c r="AF4" s="170"/>
      <c r="AG4" s="55">
        <v>43846</v>
      </c>
      <c r="AH4" s="1"/>
      <c r="AI4" s="1"/>
      <c r="AJ4" s="1"/>
    </row>
    <row r="5" spans="1:36" s="14" customFormat="1" ht="27" customHeight="1" thickBot="1" x14ac:dyDescent="0.3">
      <c r="A5" s="26"/>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4"/>
      <c r="AD5" s="33"/>
      <c r="AE5" s="1"/>
      <c r="AF5" s="1"/>
      <c r="AG5" s="1"/>
      <c r="AH5" s="1"/>
      <c r="AI5" s="1"/>
      <c r="AJ5" s="1"/>
    </row>
    <row r="6" spans="1:36" s="14" customFormat="1" ht="59.25" customHeight="1" thickBot="1" x14ac:dyDescent="0.3">
      <c r="A6" s="56" t="s">
        <v>0</v>
      </c>
      <c r="B6" s="133" t="s">
        <v>155</v>
      </c>
      <c r="C6" s="134"/>
      <c r="D6" s="134"/>
      <c r="E6" s="134"/>
      <c r="F6" s="134"/>
      <c r="G6" s="134"/>
      <c r="H6" s="135"/>
      <c r="I6" s="23"/>
      <c r="J6" s="29"/>
      <c r="K6" s="32" t="s">
        <v>89</v>
      </c>
      <c r="L6" s="31"/>
      <c r="M6" s="155">
        <v>44592</v>
      </c>
      <c r="N6" s="156"/>
      <c r="O6" s="23"/>
      <c r="P6" s="23"/>
      <c r="Q6" s="23"/>
      <c r="R6" s="23"/>
      <c r="S6" s="23"/>
      <c r="T6" s="23"/>
      <c r="U6" s="23"/>
      <c r="V6" s="23"/>
      <c r="W6" s="23"/>
      <c r="X6" s="23"/>
      <c r="Y6" s="23"/>
      <c r="Z6" s="23"/>
      <c r="AA6" s="23"/>
      <c r="AB6" s="23"/>
      <c r="AC6" s="24"/>
      <c r="AD6" s="23"/>
      <c r="AE6" s="1"/>
      <c r="AF6" s="1"/>
      <c r="AG6" s="1"/>
      <c r="AH6" s="1"/>
      <c r="AI6" s="1"/>
      <c r="AJ6" s="1"/>
    </row>
    <row r="7" spans="1:36" s="14" customFormat="1" ht="27" customHeight="1" thickBot="1" x14ac:dyDescent="0.3">
      <c r="A7" s="30"/>
      <c r="B7" s="29"/>
      <c r="C7" s="29"/>
      <c r="D7" s="29"/>
      <c r="E7" s="29"/>
      <c r="F7" s="29"/>
      <c r="G7" s="29"/>
      <c r="H7" s="29"/>
      <c r="I7" s="29"/>
      <c r="J7" s="29"/>
      <c r="K7" s="29"/>
      <c r="L7" s="29"/>
      <c r="M7" s="29"/>
      <c r="N7" s="29"/>
      <c r="O7" s="23"/>
      <c r="P7" s="23"/>
      <c r="Q7" s="23"/>
      <c r="R7" s="23"/>
      <c r="S7" s="23"/>
      <c r="T7" s="23"/>
      <c r="U7" s="23"/>
      <c r="V7" s="23"/>
      <c r="W7" s="23"/>
      <c r="X7" s="23"/>
      <c r="Y7" s="23"/>
      <c r="Z7" s="23"/>
      <c r="AA7" s="23"/>
      <c r="AB7" s="23"/>
      <c r="AC7" s="24"/>
      <c r="AD7" s="23"/>
      <c r="AE7" s="1"/>
      <c r="AF7" s="1"/>
      <c r="AG7" s="1"/>
      <c r="AH7" s="1"/>
      <c r="AI7" s="1"/>
      <c r="AJ7" s="1"/>
    </row>
    <row r="8" spans="1:36" s="14" customFormat="1" ht="59.25" customHeight="1" thickBot="1" x14ac:dyDescent="0.3">
      <c r="A8" s="56" t="s">
        <v>87</v>
      </c>
      <c r="B8" s="166" t="s">
        <v>162</v>
      </c>
      <c r="C8" s="167"/>
      <c r="D8" s="167"/>
      <c r="E8" s="167"/>
      <c r="F8" s="167"/>
      <c r="G8" s="167"/>
      <c r="H8" s="167"/>
      <c r="I8" s="168"/>
      <c r="J8" s="23"/>
      <c r="K8" s="27" t="s">
        <v>148</v>
      </c>
      <c r="L8" s="27"/>
      <c r="M8" s="27" t="s">
        <v>138</v>
      </c>
      <c r="N8" s="27" t="s">
        <v>90</v>
      </c>
      <c r="O8" s="27" t="s">
        <v>90</v>
      </c>
      <c r="P8" s="23"/>
      <c r="Q8" s="23"/>
      <c r="R8" s="23"/>
      <c r="S8" s="23"/>
      <c r="T8" s="23"/>
      <c r="U8" s="23"/>
      <c r="V8" s="23"/>
      <c r="W8" s="23"/>
      <c r="X8" s="23"/>
      <c r="Y8" s="23"/>
      <c r="Z8" s="23"/>
      <c r="AA8" s="23"/>
      <c r="AB8" s="23"/>
      <c r="AC8" s="24"/>
      <c r="AD8" s="23"/>
      <c r="AE8" s="1"/>
      <c r="AF8" s="1"/>
      <c r="AG8" s="1"/>
      <c r="AH8" s="1"/>
      <c r="AI8" s="1"/>
      <c r="AJ8" s="1"/>
    </row>
    <row r="9" spans="1:36" s="14" customFormat="1" ht="59.25" customHeight="1" thickBot="1" x14ac:dyDescent="0.3">
      <c r="A9" s="56" t="s">
        <v>88</v>
      </c>
      <c r="B9" s="166" t="s">
        <v>163</v>
      </c>
      <c r="C9" s="167"/>
      <c r="D9" s="167"/>
      <c r="E9" s="167"/>
      <c r="F9" s="167"/>
      <c r="G9" s="167"/>
      <c r="H9" s="167"/>
      <c r="I9" s="168"/>
      <c r="J9" s="23"/>
      <c r="K9" s="58" t="s">
        <v>154</v>
      </c>
      <c r="L9" s="28"/>
      <c r="M9" s="28"/>
      <c r="N9" s="28"/>
      <c r="O9" s="28"/>
      <c r="P9" s="23"/>
      <c r="Q9" s="23"/>
      <c r="R9" s="23"/>
      <c r="S9" s="23"/>
      <c r="T9" s="23"/>
      <c r="U9" s="23"/>
      <c r="V9" s="23"/>
      <c r="W9" s="23"/>
      <c r="X9" s="23"/>
      <c r="Y9" s="23"/>
      <c r="Z9" s="23"/>
      <c r="AA9" s="23"/>
      <c r="AB9" s="23"/>
      <c r="AC9" s="24"/>
      <c r="AD9" s="23"/>
      <c r="AE9" s="1"/>
      <c r="AF9" s="1"/>
      <c r="AG9" s="1"/>
      <c r="AH9" s="1"/>
      <c r="AI9" s="1"/>
      <c r="AJ9" s="1"/>
    </row>
    <row r="10" spans="1:36" s="14" customFormat="1" ht="15.75" customHeight="1"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4"/>
      <c r="AD10" s="23"/>
      <c r="AE10" s="1"/>
      <c r="AF10" s="1"/>
      <c r="AG10" s="1"/>
      <c r="AH10" s="1"/>
      <c r="AI10" s="1"/>
      <c r="AJ10" s="1"/>
    </row>
    <row r="11" spans="1:36" s="14" customFormat="1" ht="15.75" customHeight="1" thickBot="1" x14ac:dyDescent="0.3">
      <c r="A11" s="47"/>
      <c r="B11" s="23"/>
      <c r="C11" s="23"/>
      <c r="D11" s="23"/>
      <c r="E11" s="23"/>
      <c r="F11" s="23"/>
      <c r="G11" s="23"/>
      <c r="H11" s="23"/>
      <c r="I11" s="23"/>
      <c r="J11" s="23"/>
      <c r="K11" s="23"/>
      <c r="L11" s="23"/>
      <c r="M11" s="23"/>
      <c r="N11" s="23"/>
      <c r="O11" s="23"/>
      <c r="P11" s="23"/>
      <c r="Q11" s="23"/>
      <c r="R11" s="23"/>
      <c r="S11" s="23"/>
      <c r="T11" s="23"/>
      <c r="U11" s="23"/>
      <c r="V11" s="23"/>
      <c r="W11" s="23"/>
      <c r="X11" s="23"/>
      <c r="Y11" s="23"/>
      <c r="Z11" s="22"/>
      <c r="AA11" s="22"/>
      <c r="AB11" s="22"/>
      <c r="AC11" s="25"/>
      <c r="AD11" s="57"/>
      <c r="AE11" s="1"/>
      <c r="AF11" s="1"/>
      <c r="AG11" s="1"/>
      <c r="AH11" s="1"/>
      <c r="AI11" s="1"/>
      <c r="AJ11" s="1"/>
    </row>
    <row r="12" spans="1:36" x14ac:dyDescent="0.25">
      <c r="A12" s="136" t="s">
        <v>12</v>
      </c>
      <c r="B12" s="137"/>
      <c r="C12" s="137"/>
      <c r="D12" s="138"/>
      <c r="E12" s="139" t="s">
        <v>13</v>
      </c>
      <c r="F12" s="140"/>
      <c r="G12" s="140"/>
      <c r="H12" s="140"/>
      <c r="I12" s="140"/>
      <c r="J12" s="140"/>
      <c r="K12" s="140"/>
      <c r="L12" s="140"/>
      <c r="M12" s="140"/>
      <c r="N12" s="140"/>
      <c r="O12" s="140"/>
      <c r="P12" s="140"/>
      <c r="Q12" s="140"/>
      <c r="R12" s="140"/>
      <c r="S12" s="140"/>
      <c r="T12" s="140"/>
      <c r="U12" s="140"/>
      <c r="V12" s="140"/>
      <c r="W12" s="140"/>
      <c r="X12" s="141"/>
      <c r="Y12" s="40"/>
      <c r="Z12" s="79" t="s">
        <v>139</v>
      </c>
      <c r="AA12" s="80"/>
      <c r="AB12" s="80"/>
      <c r="AC12" s="80"/>
      <c r="AD12" s="81"/>
      <c r="AE12" s="1"/>
      <c r="AF12" s="79" t="s">
        <v>145</v>
      </c>
      <c r="AG12" s="81"/>
      <c r="AH12" s="1"/>
      <c r="AI12" s="1"/>
      <c r="AJ12" s="1"/>
    </row>
    <row r="13" spans="1:36" x14ac:dyDescent="0.25">
      <c r="A13" s="142" t="s">
        <v>91</v>
      </c>
      <c r="B13" s="100" t="s">
        <v>15</v>
      </c>
      <c r="C13" s="100" t="s">
        <v>16</v>
      </c>
      <c r="D13" s="102" t="s">
        <v>117</v>
      </c>
      <c r="E13" s="104" t="s">
        <v>17</v>
      </c>
      <c r="F13" s="105"/>
      <c r="G13" s="105"/>
      <c r="H13" s="105"/>
      <c r="I13" s="106" t="s">
        <v>18</v>
      </c>
      <c r="J13" s="107"/>
      <c r="K13" s="107"/>
      <c r="L13" s="107"/>
      <c r="M13" s="107"/>
      <c r="N13" s="107"/>
      <c r="O13" s="107"/>
      <c r="P13" s="107"/>
      <c r="Q13" s="107"/>
      <c r="R13" s="34"/>
      <c r="S13" s="34"/>
      <c r="T13" s="106" t="s">
        <v>19</v>
      </c>
      <c r="U13" s="107"/>
      <c r="V13" s="107"/>
      <c r="W13" s="107"/>
      <c r="X13" s="144"/>
      <c r="Y13" s="40"/>
      <c r="Z13" s="82"/>
      <c r="AA13" s="83"/>
      <c r="AB13" s="83"/>
      <c r="AC13" s="83"/>
      <c r="AD13" s="84"/>
      <c r="AE13" s="1"/>
      <c r="AF13" s="82"/>
      <c r="AG13" s="84"/>
      <c r="AH13" s="2"/>
      <c r="AI13" s="2"/>
      <c r="AJ13" s="2"/>
    </row>
    <row r="14" spans="1:36" ht="32.25" customHeight="1" thickBot="1" x14ac:dyDescent="0.3">
      <c r="A14" s="142"/>
      <c r="B14" s="100"/>
      <c r="C14" s="100"/>
      <c r="D14" s="102"/>
      <c r="E14" s="145" t="s">
        <v>21</v>
      </c>
      <c r="F14" s="146"/>
      <c r="G14" s="146"/>
      <c r="H14" s="146"/>
      <c r="I14" s="147" t="s">
        <v>22</v>
      </c>
      <c r="J14" s="149" t="s">
        <v>23</v>
      </c>
      <c r="K14" s="149" t="s">
        <v>24</v>
      </c>
      <c r="L14" s="150" t="s">
        <v>25</v>
      </c>
      <c r="M14" s="100" t="s">
        <v>26</v>
      </c>
      <c r="N14" s="152" t="s">
        <v>27</v>
      </c>
      <c r="O14" s="101" t="s">
        <v>28</v>
      </c>
      <c r="P14" s="100" t="s">
        <v>29</v>
      </c>
      <c r="Q14" s="101" t="s">
        <v>30</v>
      </c>
      <c r="R14" s="101" t="s">
        <v>114</v>
      </c>
      <c r="S14" s="37"/>
      <c r="T14" s="148" t="s">
        <v>31</v>
      </c>
      <c r="U14" s="100" t="s">
        <v>32</v>
      </c>
      <c r="V14" s="101" t="s">
        <v>33</v>
      </c>
      <c r="W14" s="100" t="s">
        <v>116</v>
      </c>
      <c r="X14" s="102"/>
      <c r="Y14" s="48"/>
      <c r="Z14" s="85"/>
      <c r="AA14" s="86"/>
      <c r="AB14" s="86"/>
      <c r="AC14" s="86"/>
      <c r="AD14" s="87"/>
      <c r="AE14" s="2"/>
      <c r="AF14" s="85"/>
      <c r="AG14" s="87"/>
      <c r="AH14" s="2"/>
      <c r="AI14" s="1"/>
      <c r="AJ14" s="2"/>
    </row>
    <row r="15" spans="1:36" ht="74.25" customHeight="1" x14ac:dyDescent="0.25">
      <c r="A15" s="143"/>
      <c r="B15" s="101"/>
      <c r="C15" s="101"/>
      <c r="D15" s="103"/>
      <c r="E15" s="41" t="s">
        <v>92</v>
      </c>
      <c r="F15" s="39" t="s">
        <v>93</v>
      </c>
      <c r="G15" s="3"/>
      <c r="H15" s="4" t="s">
        <v>34</v>
      </c>
      <c r="I15" s="148"/>
      <c r="J15" s="149"/>
      <c r="K15" s="149"/>
      <c r="L15" s="151"/>
      <c r="M15" s="100"/>
      <c r="N15" s="108"/>
      <c r="O15" s="108"/>
      <c r="P15" s="100"/>
      <c r="Q15" s="108"/>
      <c r="R15" s="108"/>
      <c r="S15" s="38"/>
      <c r="T15" s="165"/>
      <c r="U15" s="100"/>
      <c r="V15" s="108"/>
      <c r="W15" s="35" t="s">
        <v>35</v>
      </c>
      <c r="X15" s="42" t="s">
        <v>36</v>
      </c>
      <c r="Y15" s="48"/>
      <c r="Z15" s="51" t="s">
        <v>140</v>
      </c>
      <c r="AA15" s="36" t="s">
        <v>141</v>
      </c>
      <c r="AB15" s="36" t="s">
        <v>142</v>
      </c>
      <c r="AC15" s="36" t="s">
        <v>144</v>
      </c>
      <c r="AD15" s="52" t="s">
        <v>37</v>
      </c>
      <c r="AE15" s="2"/>
      <c r="AF15" s="51" t="s">
        <v>146</v>
      </c>
      <c r="AG15" s="52" t="s">
        <v>147</v>
      </c>
      <c r="AH15" s="2"/>
      <c r="AI15" s="1"/>
      <c r="AJ15" s="2"/>
    </row>
    <row r="16" spans="1:36" ht="100.5" customHeight="1" x14ac:dyDescent="0.25">
      <c r="A16" s="121">
        <v>1</v>
      </c>
      <c r="B16" s="123" t="s">
        <v>157</v>
      </c>
      <c r="C16" s="126" t="s">
        <v>156</v>
      </c>
      <c r="D16" s="126" t="s">
        <v>158</v>
      </c>
      <c r="E16" s="129" t="s">
        <v>108</v>
      </c>
      <c r="F16" s="109" t="s">
        <v>10</v>
      </c>
      <c r="G16" s="74" t="str">
        <f>+CONCATENATE(E16," - ",F16)</f>
        <v>MUY BAJA - MODERADO</v>
      </c>
      <c r="H16" s="68" t="str">
        <f>+VLOOKUP(G16,Datos!D3:E17,2,FALSE)</f>
        <v>MODERADO</v>
      </c>
      <c r="I16" s="111" t="s">
        <v>164</v>
      </c>
      <c r="J16" s="5" t="s">
        <v>38</v>
      </c>
      <c r="K16" s="6" t="s">
        <v>4</v>
      </c>
      <c r="L16" s="7">
        <f>IF(K16="ASIGNADO",15,IF(K16="NO ASIGNADO",0,""))</f>
        <v>15</v>
      </c>
      <c r="M16" s="113">
        <f>SUM(L16:L22)</f>
        <v>100</v>
      </c>
      <c r="N16" s="115" t="s">
        <v>153</v>
      </c>
      <c r="O16" s="164">
        <f>IF(O19="DÉBIL",0,IF(O19="MODERADO",50,IF(O19="FUERTE",100,"")))</f>
        <v>100</v>
      </c>
      <c r="P16" s="161" t="str">
        <f>IF(AND(M19="FUERTE",N16="FUERTE (SIEMPRE SE EJECUTA)"),"NO","SÍ")</f>
        <v>NO</v>
      </c>
      <c r="Q16" s="67" t="s">
        <v>39</v>
      </c>
      <c r="R16" s="157" t="str">
        <f>IF(AND(E16="MUY BAJA",Q19=2),"MUY BAJA",IF(AND(E16="BAJA",Q19=2),"MUY BAJA",IF(AND(E16="MEDIA",Q19=2),"MUY BAJA",IF(AND(E16="ALTA",Q19=2),"BAJA",IF(AND(E16="MUY ALTA",Q19=2),"MEDIA",IF(AND(E16="MUY BAJA",Q19=1),"MUY BAJA",IF(AND(E16="BAJA",Q19=1),"MUY BAJA",IF(AND(E16="MEDIA",Q19=1),"BAJA",IF(AND(E16="ALTA",Q19=1),"MEDIA",IF(AND(E16="MUY ALTA",Q19=1),"ALTA",E16))))))))))</f>
        <v>MUY BAJA</v>
      </c>
      <c r="S16" s="74" t="str">
        <f>+CONCATENATE(R16," - ",F16)</f>
        <v>MUY BAJA - MODERADO</v>
      </c>
      <c r="T16" s="68" t="str">
        <f>+VLOOKUP(S16,Datos!$D$3:$E$17,2,FALSE)</f>
        <v>MODERADO</v>
      </c>
      <c r="U16" s="71" t="s">
        <v>135</v>
      </c>
      <c r="V16" s="88" t="s">
        <v>159</v>
      </c>
      <c r="W16" s="123" t="s">
        <v>160</v>
      </c>
      <c r="X16" s="94" t="s">
        <v>161</v>
      </c>
      <c r="Y16" s="49"/>
      <c r="Z16" s="153"/>
      <c r="AA16" s="96"/>
      <c r="AB16" s="92"/>
      <c r="AC16" s="92"/>
      <c r="AD16" s="98"/>
      <c r="AE16" s="1"/>
      <c r="AF16" s="153"/>
      <c r="AG16" s="98"/>
      <c r="AH16" s="1"/>
      <c r="AI16" s="1"/>
      <c r="AJ16" s="1"/>
    </row>
    <row r="17" spans="1:36" ht="100.5" customHeight="1" x14ac:dyDescent="0.25">
      <c r="A17" s="121"/>
      <c r="B17" s="124"/>
      <c r="C17" s="127"/>
      <c r="D17" s="127"/>
      <c r="E17" s="130"/>
      <c r="F17" s="109"/>
      <c r="G17" s="75"/>
      <c r="H17" s="69"/>
      <c r="I17" s="111"/>
      <c r="J17" s="8" t="s">
        <v>42</v>
      </c>
      <c r="K17" s="9" t="s">
        <v>9</v>
      </c>
      <c r="L17" s="10">
        <f>IF(K17="ADECUADO",15,IF(K17="INADECUADO",0,""))</f>
        <v>15</v>
      </c>
      <c r="M17" s="114"/>
      <c r="N17" s="116"/>
      <c r="O17" s="164"/>
      <c r="P17" s="162"/>
      <c r="Q17" s="67"/>
      <c r="R17" s="158"/>
      <c r="S17" s="75"/>
      <c r="T17" s="69"/>
      <c r="U17" s="72"/>
      <c r="V17" s="89"/>
      <c r="W17" s="124"/>
      <c r="X17" s="160"/>
      <c r="Y17" s="49"/>
      <c r="Z17" s="153"/>
      <c r="AA17" s="96"/>
      <c r="AB17" s="92"/>
      <c r="AC17" s="92"/>
      <c r="AD17" s="98"/>
      <c r="AE17" s="1"/>
      <c r="AF17" s="153"/>
      <c r="AG17" s="98"/>
      <c r="AH17" s="1"/>
      <c r="AI17" s="1"/>
      <c r="AJ17" s="1"/>
    </row>
    <row r="18" spans="1:36" ht="100.5" customHeight="1" x14ac:dyDescent="0.25">
      <c r="A18" s="121"/>
      <c r="B18" s="124"/>
      <c r="C18" s="127"/>
      <c r="D18" s="127"/>
      <c r="E18" s="130"/>
      <c r="F18" s="109"/>
      <c r="G18" s="75"/>
      <c r="H18" s="69"/>
      <c r="I18" s="111"/>
      <c r="J18" s="43" t="s">
        <v>44</v>
      </c>
      <c r="K18" s="9" t="s">
        <v>122</v>
      </c>
      <c r="L18" s="10">
        <f>IF(K18="OPORTUNA",15,IF(K18="INOPORTUNA",0,""))</f>
        <v>15</v>
      </c>
      <c r="M18" s="114"/>
      <c r="N18" s="116"/>
      <c r="O18" s="164"/>
      <c r="P18" s="162"/>
      <c r="Q18" s="12" t="s">
        <v>45</v>
      </c>
      <c r="R18" s="158"/>
      <c r="S18" s="75"/>
      <c r="T18" s="69"/>
      <c r="U18" s="72"/>
      <c r="V18" s="89"/>
      <c r="W18" s="124"/>
      <c r="X18" s="160"/>
      <c r="Y18" s="49"/>
      <c r="Z18" s="153"/>
      <c r="AA18" s="96"/>
      <c r="AB18" s="92"/>
      <c r="AC18" s="92"/>
      <c r="AD18" s="98"/>
      <c r="AE18" s="1"/>
      <c r="AF18" s="153"/>
      <c r="AG18" s="98"/>
      <c r="AH18" s="1"/>
      <c r="AI18" s="1"/>
      <c r="AJ18" s="1"/>
    </row>
    <row r="19" spans="1:36" ht="100.5" customHeight="1" x14ac:dyDescent="0.25">
      <c r="A19" s="121"/>
      <c r="B19" s="124"/>
      <c r="C19" s="127"/>
      <c r="D19" s="127"/>
      <c r="E19" s="130"/>
      <c r="F19" s="109"/>
      <c r="G19" s="75"/>
      <c r="H19" s="69"/>
      <c r="I19" s="111"/>
      <c r="J19" s="8" t="s">
        <v>47</v>
      </c>
      <c r="K19" s="9" t="s">
        <v>48</v>
      </c>
      <c r="L19" s="10">
        <f>IF(K19="PREVENIR",15,IF(K19="DETECTAR",10,IF(K19="NO ES UN CONTROL",0,"")))</f>
        <v>15</v>
      </c>
      <c r="M19" s="118" t="str">
        <f>IF(M16&lt;86,"DÉBIL",IF(M16&lt;96,"MODERADO",IF(M16&lt;101,"FUERTE","")))</f>
        <v>FUERTE</v>
      </c>
      <c r="N19" s="116"/>
      <c r="O19" s="62" t="str">
        <f>IF(AND(M19="FUERTE",N16="FUERTE (SIEMPRE SE EJECUTA)"),"FUERTE",IF(OR(M19="DÉBIL",N16="DÉBIL (NO SE EJECUTA)"),"DÉBIL",IF(OR(M19="MODERADO",N16="MODERADO (ALGUNAS VECES)"),"MODERADO")))</f>
        <v>FUERTE</v>
      </c>
      <c r="P19" s="162"/>
      <c r="Q19" s="64">
        <f>IF(AND($O$19="FUERTE",$Q$16="DIRECTAMENTE"),2,IF(AND($O$19="FUERTE",$Q$16="DIRECTAMENTE"),2,IF(AND($O$19="FUERTE",$Q$16="DIRECTAMENTE"),2,IF(AND($O$19="FUERTE",$Q$16="NO DISMINUYE"),0,IF(AND($O$19="MODERADO",$Q$16="DIRECTAMENTE"),1,IF(AND($O$19="MODERADO",$Q$16="DIRECTAMENTE"),1,IF(AND($O$19="MODERADO",$Q$16="DIRECTAMENTE"),1,IF(AND($O$19="MODERADO",$Q$16="NO DISMINUYE"),0,"N/A"))))))))</f>
        <v>2</v>
      </c>
      <c r="R19" s="158"/>
      <c r="S19" s="75"/>
      <c r="T19" s="69"/>
      <c r="U19" s="72"/>
      <c r="V19" s="77" t="s">
        <v>143</v>
      </c>
      <c r="W19" s="124"/>
      <c r="X19" s="77" t="s">
        <v>137</v>
      </c>
      <c r="Y19" s="50"/>
      <c r="Z19" s="153"/>
      <c r="AA19" s="96"/>
      <c r="AB19" s="92"/>
      <c r="AC19" s="92"/>
      <c r="AD19" s="98"/>
      <c r="AE19" s="1"/>
      <c r="AF19" s="153"/>
      <c r="AG19" s="98"/>
      <c r="AH19" s="1"/>
      <c r="AI19" s="1"/>
      <c r="AJ19" s="1"/>
    </row>
    <row r="20" spans="1:36" ht="100.5" customHeight="1" x14ac:dyDescent="0.25">
      <c r="A20" s="121"/>
      <c r="B20" s="124"/>
      <c r="C20" s="127"/>
      <c r="D20" s="127"/>
      <c r="E20" s="130"/>
      <c r="F20" s="109"/>
      <c r="G20" s="75"/>
      <c r="H20" s="69"/>
      <c r="I20" s="111"/>
      <c r="J20" s="8" t="s">
        <v>49</v>
      </c>
      <c r="K20" s="9" t="s">
        <v>11</v>
      </c>
      <c r="L20" s="10">
        <f>IF(K20="CONFIABLE",15,IF(K20="NO CONFIABLE",0,""))</f>
        <v>15</v>
      </c>
      <c r="M20" s="119"/>
      <c r="N20" s="116"/>
      <c r="O20" s="62"/>
      <c r="P20" s="162"/>
      <c r="Q20" s="65"/>
      <c r="R20" s="158"/>
      <c r="S20" s="75"/>
      <c r="T20" s="69"/>
      <c r="U20" s="72"/>
      <c r="V20" s="78"/>
      <c r="W20" s="124"/>
      <c r="X20" s="78"/>
      <c r="Y20" s="50"/>
      <c r="Z20" s="153"/>
      <c r="AA20" s="96"/>
      <c r="AB20" s="92"/>
      <c r="AC20" s="92"/>
      <c r="AD20" s="98"/>
      <c r="AE20" s="1"/>
      <c r="AF20" s="153"/>
      <c r="AG20" s="98"/>
      <c r="AH20" s="1"/>
      <c r="AI20" s="1"/>
      <c r="AJ20" s="1"/>
    </row>
    <row r="21" spans="1:36" ht="100.5" customHeight="1" x14ac:dyDescent="0.25">
      <c r="A21" s="121"/>
      <c r="B21" s="124"/>
      <c r="C21" s="127"/>
      <c r="D21" s="127"/>
      <c r="E21" s="130"/>
      <c r="F21" s="109"/>
      <c r="G21" s="75"/>
      <c r="H21" s="69"/>
      <c r="I21" s="111"/>
      <c r="J21" s="8" t="s">
        <v>50</v>
      </c>
      <c r="K21" s="9" t="s">
        <v>14</v>
      </c>
      <c r="L21" s="10">
        <f>IF(K21="SE INVESTIGAN Y SE RESUELVEN OPORTUNAMENTE",15,IF(K21="NO SE INVESTIGAN Y SE RESUELVEN OPORTUNAMENTE",0,""))</f>
        <v>15</v>
      </c>
      <c r="M21" s="119"/>
      <c r="N21" s="116"/>
      <c r="O21" s="62"/>
      <c r="P21" s="162"/>
      <c r="Q21" s="65"/>
      <c r="R21" s="158"/>
      <c r="S21" s="75"/>
      <c r="T21" s="69"/>
      <c r="U21" s="72"/>
      <c r="V21" s="90"/>
      <c r="W21" s="124"/>
      <c r="X21" s="94" t="s">
        <v>165</v>
      </c>
      <c r="Y21" s="49"/>
      <c r="Z21" s="153"/>
      <c r="AA21" s="96"/>
      <c r="AB21" s="92"/>
      <c r="AC21" s="92"/>
      <c r="AD21" s="98"/>
      <c r="AE21" s="1"/>
      <c r="AF21" s="153"/>
      <c r="AG21" s="98"/>
      <c r="AH21" s="1"/>
      <c r="AI21" s="1"/>
      <c r="AJ21" s="1"/>
    </row>
    <row r="22" spans="1:36" ht="190.5" customHeight="1" thickBot="1" x14ac:dyDescent="0.3">
      <c r="A22" s="122"/>
      <c r="B22" s="125"/>
      <c r="C22" s="128"/>
      <c r="D22" s="128"/>
      <c r="E22" s="131"/>
      <c r="F22" s="110"/>
      <c r="G22" s="76"/>
      <c r="H22" s="70"/>
      <c r="I22" s="112"/>
      <c r="J22" s="44" t="s">
        <v>51</v>
      </c>
      <c r="K22" s="45" t="s">
        <v>20</v>
      </c>
      <c r="L22" s="46">
        <f>IF(K22="COMPLETA",10,IF(K22="INCOMPLETA",5,IF(K22="NO EXISTE",0,"")))</f>
        <v>10</v>
      </c>
      <c r="M22" s="120"/>
      <c r="N22" s="117"/>
      <c r="O22" s="63"/>
      <c r="P22" s="163"/>
      <c r="Q22" s="66"/>
      <c r="R22" s="159"/>
      <c r="S22" s="76"/>
      <c r="T22" s="70"/>
      <c r="U22" s="73"/>
      <c r="V22" s="91"/>
      <c r="W22" s="125"/>
      <c r="X22" s="95"/>
      <c r="Y22" s="49"/>
      <c r="Z22" s="154"/>
      <c r="AA22" s="97"/>
      <c r="AB22" s="93"/>
      <c r="AC22" s="93"/>
      <c r="AD22" s="99"/>
      <c r="AE22" s="1"/>
      <c r="AF22" s="154"/>
      <c r="AG22" s="99"/>
      <c r="AH22" s="1"/>
      <c r="AI22" s="1"/>
      <c r="AJ22" s="1"/>
    </row>
  </sheetData>
  <dataConsolidate/>
  <mergeCells count="72">
    <mergeCell ref="B8:I8"/>
    <mergeCell ref="B9:I9"/>
    <mergeCell ref="AD1:AF1"/>
    <mergeCell ref="AD2:AF2"/>
    <mergeCell ref="AD3:AF3"/>
    <mergeCell ref="AD4:AF4"/>
    <mergeCell ref="B1:AC2"/>
    <mergeCell ref="B3:AC4"/>
    <mergeCell ref="AF12:AG14"/>
    <mergeCell ref="AF16:AF22"/>
    <mergeCell ref="AG16:AG22"/>
    <mergeCell ref="M6:N6"/>
    <mergeCell ref="G16:G22"/>
    <mergeCell ref="R16:R22"/>
    <mergeCell ref="X16:X18"/>
    <mergeCell ref="Q14:Q15"/>
    <mergeCell ref="O14:O15"/>
    <mergeCell ref="P16:P22"/>
    <mergeCell ref="O16:O18"/>
    <mergeCell ref="P14:P15"/>
    <mergeCell ref="T14:T15"/>
    <mergeCell ref="U14:U15"/>
    <mergeCell ref="W16:W22"/>
    <mergeCell ref="Z16:Z22"/>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16:A22"/>
    <mergeCell ref="B16:B22"/>
    <mergeCell ref="C16:C22"/>
    <mergeCell ref="D16:D22"/>
    <mergeCell ref="E16:E22"/>
    <mergeCell ref="F16:F22"/>
    <mergeCell ref="H16:H22"/>
    <mergeCell ref="I16:I22"/>
    <mergeCell ref="M16:M18"/>
    <mergeCell ref="N16:N22"/>
    <mergeCell ref="M19:M22"/>
    <mergeCell ref="C13:C15"/>
    <mergeCell ref="D13:D15"/>
    <mergeCell ref="E13:H13"/>
    <mergeCell ref="I13:Q13"/>
    <mergeCell ref="R14:R15"/>
    <mergeCell ref="X19:X20"/>
    <mergeCell ref="Z12:AD14"/>
    <mergeCell ref="V16:V18"/>
    <mergeCell ref="V19:V20"/>
    <mergeCell ref="V21:V22"/>
    <mergeCell ref="AC16:AC22"/>
    <mergeCell ref="X21:X22"/>
    <mergeCell ref="AA16:AA22"/>
    <mergeCell ref="AB16:AB22"/>
    <mergeCell ref="AD16:AD22"/>
    <mergeCell ref="O19:O22"/>
    <mergeCell ref="Q19:Q22"/>
    <mergeCell ref="Q16:Q17"/>
    <mergeCell ref="T16:T22"/>
    <mergeCell ref="U16:U22"/>
    <mergeCell ref="S16:S22"/>
  </mergeCells>
  <conditionalFormatting sqref="H16:H22">
    <cfRule type="containsText" dxfId="5" priority="12" operator="containsText" text="EXTREMO">
      <formula>NOT(ISERROR(SEARCH("EXTREMO",H16)))</formula>
    </cfRule>
    <cfRule type="containsText" dxfId="4" priority="13" operator="containsText" text="ALTO">
      <formula>NOT(ISERROR(SEARCH("ALTO",H16)))</formula>
    </cfRule>
    <cfRule type="containsText" dxfId="3" priority="14"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1">
    <dataValidation type="list" allowBlank="1" showInputMessage="1" showErrorMessage="1" sqref="Q16:Q17" xr:uid="{3993155C-8C7B-472E-BF88-20C663FE241B}">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F3E83F7-E827-41D4-9D70-8EC7813050C7}">
          <x14:formula1>
            <xm:f>Datos!$J$5:$L$5</xm:f>
          </x14:formula1>
          <xm:sqref>K19</xm:sqref>
        </x14:dataValidation>
        <x14:dataValidation type="list" allowBlank="1" showInputMessage="1" showErrorMessage="1" xr:uid="{6F7C15BA-07C8-43F7-9DB3-EA011C717F84}">
          <x14:formula1>
            <xm:f>Datos!$A$11:$A$13</xm:f>
          </x14:formula1>
          <xm:sqref>U16:U22</xm:sqref>
        </x14:dataValidation>
        <x14:dataValidation type="list" allowBlank="1" showInputMessage="1" showErrorMessage="1" xr:uid="{8E3CFAC4-75A6-40F4-AAD1-9F34E51B3EEE}">
          <x14:formula1>
            <xm:f>Datos!$J$7:$K$7</xm:f>
          </x14:formula1>
          <xm:sqref>K21</xm:sqref>
        </x14:dataValidation>
        <x14:dataValidation type="list" allowBlank="1" showInputMessage="1" showErrorMessage="1" xr:uid="{27D28193-0F75-4F4D-8D32-298C19D42BA7}">
          <x14:formula1>
            <xm:f>Datos!$J$6:$K$6</xm:f>
          </x14:formula1>
          <xm:sqref>K20</xm:sqref>
        </x14:dataValidation>
        <x14:dataValidation type="list" allowBlank="1" showInputMessage="1" showErrorMessage="1" xr:uid="{9ECA6DED-0CE3-4D86-A286-D1DCAA54D3E6}">
          <x14:formula1>
            <xm:f>Datos!$J$3:$K$3</xm:f>
          </x14:formula1>
          <xm:sqref>K17</xm:sqref>
        </x14:dataValidation>
        <x14:dataValidation type="list" allowBlank="1" showInputMessage="1" showErrorMessage="1" xr:uid="{47CAD802-F707-465A-99CA-6FF7C8FCEAFA}">
          <x14:formula1>
            <xm:f>Datos!$J$2:$K$2</xm:f>
          </x14:formula1>
          <xm:sqref>K16</xm:sqref>
        </x14:dataValidation>
        <x14:dataValidation type="list" allowBlank="1" showInputMessage="1" showErrorMessage="1" xr:uid="{F2859424-D928-4BD9-B7C5-0D6120E7EAE8}">
          <x14:formula1>
            <xm:f>Datos!$J$8:$L$8</xm:f>
          </x14:formula1>
          <xm:sqref>K22</xm:sqref>
        </x14:dataValidation>
        <x14:dataValidation type="list" allowBlank="1" showInputMessage="1" showErrorMessage="1" xr:uid="{7F1943C0-07F6-410F-9F18-E3142E305EB7}">
          <x14:formula1>
            <xm:f>Datos!$B$3:$B$5</xm:f>
          </x14:formula1>
          <xm:sqref>F16:F22</xm:sqref>
        </x14:dataValidation>
        <x14:dataValidation type="list" allowBlank="1" showInputMessage="1" showErrorMessage="1" xr:uid="{299F8FAB-2CA6-4E4C-B84A-C1C2EEEA8629}">
          <x14:formula1>
            <xm:f>Datos!$A$3:$A$7</xm:f>
          </x14:formula1>
          <xm:sqref>E16</xm:sqref>
        </x14:dataValidation>
        <x14:dataValidation type="list" allowBlank="1" showInputMessage="1" showErrorMessage="1" xr:uid="{2DBE33C8-EB01-4226-AD14-367F7BCEE6D2}">
          <x14:formula1>
            <xm:f>Datos!$J$4:$K$4</xm:f>
          </x14:formula1>
          <xm:sqref>K18</xm:sqref>
        </x14:dataValidation>
        <x14:dataValidation type="list" allowBlank="1" showInputMessage="1" showErrorMessage="1" xr:uid="{20B6DE06-DC9C-42A2-A3F4-57CDBB2D0BA8}">
          <x14:formula1>
            <xm:f>Datos!$A$17:$A$18</xm:f>
          </x14:formula1>
          <xm:sqref>V21:V22</xm:sqref>
        </x14:dataValidation>
        <x14:dataValidation type="list" allowBlank="1" showInputMessage="1" showErrorMessage="1" xr:uid="{60F1D263-5BD7-415E-B019-3044214B7188}">
          <x14:formula1>
            <xm:f>Datos!$I$14:$I$16</xm:f>
          </x14:formula1>
          <xm:sqref>N16:N22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4A57-69FD-478E-BA6F-477ECA181030}">
  <dimension ref="A2:L18"/>
  <sheetViews>
    <sheetView workbookViewId="0">
      <selection activeCell="I17" sqref="I17"/>
    </sheetView>
  </sheetViews>
  <sheetFormatPr baseColWidth="10" defaultRowHeight="15" x14ac:dyDescent="0.25"/>
  <cols>
    <col min="1" max="1" width="30.7109375" customWidth="1"/>
    <col min="2" max="2" width="23" customWidth="1"/>
    <col min="4" max="4" width="31" bestFit="1" customWidth="1"/>
    <col min="9" max="9" width="68.5703125" customWidth="1"/>
    <col min="10" max="12" width="17.140625" customWidth="1"/>
  </cols>
  <sheetData>
    <row r="2" spans="1:12" ht="15.75" x14ac:dyDescent="0.25">
      <c r="A2" t="s">
        <v>92</v>
      </c>
      <c r="B2" t="s">
        <v>93</v>
      </c>
      <c r="D2" s="14" t="s">
        <v>94</v>
      </c>
      <c r="E2" s="14"/>
      <c r="I2" s="5" t="s">
        <v>38</v>
      </c>
      <c r="J2" t="s">
        <v>118</v>
      </c>
      <c r="K2" t="s">
        <v>119</v>
      </c>
    </row>
    <row r="3" spans="1:12" ht="31.5" x14ac:dyDescent="0.25">
      <c r="A3" t="s">
        <v>108</v>
      </c>
      <c r="B3" t="s">
        <v>10</v>
      </c>
      <c r="D3" s="14" t="s">
        <v>95</v>
      </c>
      <c r="E3" s="14" t="s">
        <v>10</v>
      </c>
      <c r="I3" s="8" t="s">
        <v>42</v>
      </c>
      <c r="J3" t="s">
        <v>120</v>
      </c>
      <c r="K3" t="s">
        <v>121</v>
      </c>
    </row>
    <row r="4" spans="1:12" ht="31.5" x14ac:dyDescent="0.25">
      <c r="A4" t="s">
        <v>109</v>
      </c>
      <c r="B4" t="s">
        <v>43</v>
      </c>
      <c r="D4" s="14" t="s">
        <v>96</v>
      </c>
      <c r="E4" s="14" t="s">
        <v>41</v>
      </c>
      <c r="I4" s="11" t="s">
        <v>44</v>
      </c>
      <c r="J4" t="s">
        <v>122</v>
      </c>
      <c r="K4" t="s">
        <v>123</v>
      </c>
    </row>
    <row r="5" spans="1:12" ht="63" x14ac:dyDescent="0.25">
      <c r="A5" t="s">
        <v>110</v>
      </c>
      <c r="B5" t="s">
        <v>46</v>
      </c>
      <c r="D5" s="14" t="s">
        <v>97</v>
      </c>
      <c r="E5" s="14" t="s">
        <v>40</v>
      </c>
      <c r="I5" s="8" t="s">
        <v>47</v>
      </c>
      <c r="J5" t="s">
        <v>124</v>
      </c>
      <c r="K5" t="s">
        <v>125</v>
      </c>
      <c r="L5" t="s">
        <v>126</v>
      </c>
    </row>
    <row r="6" spans="1:12" ht="31.5" x14ac:dyDescent="0.25">
      <c r="A6" t="s">
        <v>111</v>
      </c>
      <c r="D6" s="14" t="s">
        <v>98</v>
      </c>
      <c r="E6" s="14" t="s">
        <v>10</v>
      </c>
      <c r="I6" s="8" t="s">
        <v>49</v>
      </c>
      <c r="J6" t="s">
        <v>127</v>
      </c>
      <c r="K6" t="s">
        <v>128</v>
      </c>
    </row>
    <row r="7" spans="1:12" ht="47.25" x14ac:dyDescent="0.25">
      <c r="A7" t="s">
        <v>112</v>
      </c>
      <c r="D7" s="14" t="s">
        <v>99</v>
      </c>
      <c r="E7" s="14" t="s">
        <v>41</v>
      </c>
      <c r="I7" s="8" t="s">
        <v>50</v>
      </c>
      <c r="J7" s="21" t="s">
        <v>129</v>
      </c>
      <c r="K7" s="21" t="s">
        <v>130</v>
      </c>
    </row>
    <row r="8" spans="1:12" ht="31.5" x14ac:dyDescent="0.25">
      <c r="D8" s="14" t="s">
        <v>100</v>
      </c>
      <c r="E8" s="14" t="s">
        <v>40</v>
      </c>
      <c r="I8" s="13" t="s">
        <v>51</v>
      </c>
      <c r="J8" t="s">
        <v>131</v>
      </c>
      <c r="K8" t="s">
        <v>132</v>
      </c>
      <c r="L8" t="s">
        <v>133</v>
      </c>
    </row>
    <row r="9" spans="1:12" x14ac:dyDescent="0.25">
      <c r="A9" t="s">
        <v>134</v>
      </c>
      <c r="D9" s="14" t="s">
        <v>101</v>
      </c>
      <c r="E9" s="14" t="s">
        <v>10</v>
      </c>
    </row>
    <row r="10" spans="1:12" x14ac:dyDescent="0.25">
      <c r="D10" s="14" t="s">
        <v>115</v>
      </c>
      <c r="E10" s="14" t="s">
        <v>41</v>
      </c>
    </row>
    <row r="11" spans="1:12" x14ac:dyDescent="0.25">
      <c r="A11" t="s">
        <v>135</v>
      </c>
      <c r="D11" s="14" t="s">
        <v>102</v>
      </c>
      <c r="E11" s="14" t="s">
        <v>40</v>
      </c>
    </row>
    <row r="12" spans="1:12" x14ac:dyDescent="0.25">
      <c r="A12" t="s">
        <v>136</v>
      </c>
      <c r="D12" s="14" t="s">
        <v>103</v>
      </c>
      <c r="E12" s="14" t="s">
        <v>41</v>
      </c>
    </row>
    <row r="13" spans="1:12" x14ac:dyDescent="0.25">
      <c r="D13" s="14" t="s">
        <v>104</v>
      </c>
      <c r="E13" s="14" t="s">
        <v>41</v>
      </c>
      <c r="I13" s="14" t="s">
        <v>149</v>
      </c>
    </row>
    <row r="14" spans="1:12" x14ac:dyDescent="0.25">
      <c r="D14" s="14" t="s">
        <v>105</v>
      </c>
      <c r="E14" s="14" t="s">
        <v>40</v>
      </c>
      <c r="I14" s="14" t="s">
        <v>150</v>
      </c>
    </row>
    <row r="15" spans="1:12" x14ac:dyDescent="0.25">
      <c r="D15" s="14" t="s">
        <v>106</v>
      </c>
      <c r="E15" s="14" t="s">
        <v>41</v>
      </c>
      <c r="I15" s="14" t="s">
        <v>151</v>
      </c>
    </row>
    <row r="16" spans="1:12" x14ac:dyDescent="0.25">
      <c r="A16" t="s">
        <v>143</v>
      </c>
      <c r="D16" s="14" t="s">
        <v>107</v>
      </c>
      <c r="E16" s="14" t="s">
        <v>41</v>
      </c>
      <c r="I16" s="14" t="s">
        <v>152</v>
      </c>
    </row>
    <row r="17" spans="1:5" x14ac:dyDescent="0.25">
      <c r="A17" t="s">
        <v>57</v>
      </c>
      <c r="D17" s="14" t="s">
        <v>113</v>
      </c>
      <c r="E17" s="14" t="s">
        <v>40</v>
      </c>
    </row>
    <row r="18" spans="1:5" x14ac:dyDescent="0.25">
      <c r="A18" t="s">
        <v>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9BC9E-1342-4B27-B7E6-88039020CAD1}">
  <dimension ref="A1:D29"/>
  <sheetViews>
    <sheetView topLeftCell="A11" workbookViewId="0">
      <selection activeCell="D29" sqref="D29"/>
    </sheetView>
  </sheetViews>
  <sheetFormatPr baseColWidth="10" defaultRowHeight="15" x14ac:dyDescent="0.25"/>
  <cols>
    <col min="1" max="1" width="4.85546875" customWidth="1"/>
    <col min="2" max="2" width="77.42578125" customWidth="1"/>
    <col min="3" max="4" width="30.7109375" customWidth="1"/>
  </cols>
  <sheetData>
    <row r="1" spans="1:4" ht="15.75" thickBot="1" x14ac:dyDescent="0.3">
      <c r="A1" s="183" t="s">
        <v>52</v>
      </c>
      <c r="B1" s="184"/>
      <c r="C1" s="184"/>
      <c r="D1" s="185"/>
    </row>
    <row r="2" spans="1:4" ht="15.75" thickBot="1" x14ac:dyDescent="0.3">
      <c r="A2" s="186" t="s">
        <v>53</v>
      </c>
      <c r="B2" s="15" t="s">
        <v>54</v>
      </c>
      <c r="C2" s="188" t="s">
        <v>55</v>
      </c>
      <c r="D2" s="189"/>
    </row>
    <row r="3" spans="1:4" ht="15.75" thickBot="1" x14ac:dyDescent="0.3">
      <c r="A3" s="187"/>
      <c r="B3" s="16" t="s">
        <v>56</v>
      </c>
      <c r="C3" s="18" t="s">
        <v>57</v>
      </c>
      <c r="D3" s="18" t="s">
        <v>7</v>
      </c>
    </row>
    <row r="4" spans="1:4" ht="15.75" thickBot="1" x14ac:dyDescent="0.3">
      <c r="A4" s="19">
        <v>1</v>
      </c>
      <c r="B4" s="17" t="s">
        <v>58</v>
      </c>
      <c r="C4" s="61" t="s">
        <v>154</v>
      </c>
      <c r="D4" s="61"/>
    </row>
    <row r="5" spans="1:4" ht="15.75" thickBot="1" x14ac:dyDescent="0.3">
      <c r="A5" s="19">
        <v>2</v>
      </c>
      <c r="B5" s="17" t="s">
        <v>59</v>
      </c>
      <c r="C5" s="61"/>
      <c r="D5" s="61" t="s">
        <v>154</v>
      </c>
    </row>
    <row r="6" spans="1:4" ht="15.75" thickBot="1" x14ac:dyDescent="0.3">
      <c r="A6" s="19">
        <v>3</v>
      </c>
      <c r="B6" s="17" t="s">
        <v>60</v>
      </c>
      <c r="C6" s="61"/>
      <c r="D6" s="61" t="s">
        <v>154</v>
      </c>
    </row>
    <row r="7" spans="1:4" ht="15.75" thickBot="1" x14ac:dyDescent="0.3">
      <c r="A7" s="19">
        <v>4</v>
      </c>
      <c r="B7" s="17" t="s">
        <v>61</v>
      </c>
      <c r="C7" s="61"/>
      <c r="D7" s="61" t="s">
        <v>154</v>
      </c>
    </row>
    <row r="8" spans="1:4" ht="15.75" thickBot="1" x14ac:dyDescent="0.3">
      <c r="A8" s="19">
        <v>5</v>
      </c>
      <c r="B8" s="17" t="s">
        <v>62</v>
      </c>
      <c r="C8" s="61"/>
      <c r="D8" s="61" t="s">
        <v>154</v>
      </c>
    </row>
    <row r="9" spans="1:4" ht="15.75" thickBot="1" x14ac:dyDescent="0.3">
      <c r="A9" s="19">
        <v>6</v>
      </c>
      <c r="B9" s="17" t="s">
        <v>63</v>
      </c>
      <c r="C9" s="61"/>
      <c r="D9" s="61" t="s">
        <v>154</v>
      </c>
    </row>
    <row r="10" spans="1:4" ht="15.75" thickBot="1" x14ac:dyDescent="0.3">
      <c r="A10" s="19">
        <v>7</v>
      </c>
      <c r="B10" s="17" t="s">
        <v>64</v>
      </c>
      <c r="C10" s="61"/>
      <c r="D10" s="61" t="s">
        <v>154</v>
      </c>
    </row>
    <row r="11" spans="1:4" ht="15.75" thickBot="1" x14ac:dyDescent="0.3">
      <c r="A11" s="19">
        <v>8</v>
      </c>
      <c r="B11" s="17" t="s">
        <v>65</v>
      </c>
      <c r="C11" s="61"/>
      <c r="D11" s="61" t="s">
        <v>154</v>
      </c>
    </row>
    <row r="12" spans="1:4" ht="15.75" thickBot="1" x14ac:dyDescent="0.3">
      <c r="A12" s="19">
        <v>9</v>
      </c>
      <c r="B12" s="17" t="s">
        <v>66</v>
      </c>
      <c r="C12" s="61"/>
      <c r="D12" s="61" t="s">
        <v>154</v>
      </c>
    </row>
    <row r="13" spans="1:4" ht="15.75" thickBot="1" x14ac:dyDescent="0.3">
      <c r="A13" s="19">
        <v>10</v>
      </c>
      <c r="B13" s="17" t="s">
        <v>67</v>
      </c>
      <c r="C13" s="61" t="s">
        <v>154</v>
      </c>
      <c r="D13" s="61"/>
    </row>
    <row r="14" spans="1:4" ht="15.75" thickBot="1" x14ac:dyDescent="0.3">
      <c r="A14" s="19">
        <v>11</v>
      </c>
      <c r="B14" s="17" t="s">
        <v>68</v>
      </c>
      <c r="C14" s="61" t="s">
        <v>154</v>
      </c>
      <c r="D14" s="61"/>
    </row>
    <row r="15" spans="1:4" ht="15.75" thickBot="1" x14ac:dyDescent="0.3">
      <c r="A15" s="19">
        <v>12</v>
      </c>
      <c r="B15" s="17" t="s">
        <v>69</v>
      </c>
      <c r="C15" s="61" t="s">
        <v>154</v>
      </c>
      <c r="D15" s="61"/>
    </row>
    <row r="16" spans="1:4" ht="15.75" thickBot="1" x14ac:dyDescent="0.3">
      <c r="A16" s="19">
        <v>13</v>
      </c>
      <c r="B16" s="17" t="s">
        <v>70</v>
      </c>
      <c r="C16" s="61" t="s">
        <v>154</v>
      </c>
      <c r="D16" s="61"/>
    </row>
    <row r="17" spans="1:4" ht="15.75" thickBot="1" x14ac:dyDescent="0.3">
      <c r="A17" s="19">
        <v>14</v>
      </c>
      <c r="B17" s="17" t="s">
        <v>71</v>
      </c>
      <c r="C17" s="61"/>
      <c r="D17" s="61" t="s">
        <v>154</v>
      </c>
    </row>
    <row r="18" spans="1:4" ht="15.75" thickBot="1" x14ac:dyDescent="0.3">
      <c r="A18" s="19">
        <v>15</v>
      </c>
      <c r="B18" s="17" t="s">
        <v>72</v>
      </c>
      <c r="C18" s="61"/>
      <c r="D18" s="61" t="s">
        <v>154</v>
      </c>
    </row>
    <row r="19" spans="1:4" ht="15.75" thickBot="1" x14ac:dyDescent="0.3">
      <c r="A19" s="19">
        <v>16</v>
      </c>
      <c r="B19" s="17" t="s">
        <v>73</v>
      </c>
      <c r="C19" s="61"/>
      <c r="D19" s="61" t="s">
        <v>154</v>
      </c>
    </row>
    <row r="20" spans="1:4" ht="15.75" thickBot="1" x14ac:dyDescent="0.3">
      <c r="A20" s="19">
        <v>17</v>
      </c>
      <c r="B20" s="17" t="s">
        <v>74</v>
      </c>
      <c r="C20" s="61"/>
      <c r="D20" s="61" t="s">
        <v>154</v>
      </c>
    </row>
    <row r="21" spans="1:4" ht="15.75" thickBot="1" x14ac:dyDescent="0.3">
      <c r="A21" s="19">
        <v>18</v>
      </c>
      <c r="B21" s="17" t="s">
        <v>75</v>
      </c>
      <c r="C21" s="61"/>
      <c r="D21" s="61" t="s">
        <v>154</v>
      </c>
    </row>
    <row r="22" spans="1:4" ht="15.75" thickBot="1" x14ac:dyDescent="0.3">
      <c r="A22" s="20">
        <v>19</v>
      </c>
      <c r="B22" s="17" t="s">
        <v>76</v>
      </c>
      <c r="C22" s="61"/>
      <c r="D22" s="61" t="s">
        <v>154</v>
      </c>
    </row>
    <row r="23" spans="1:4" ht="15" customHeight="1" thickBot="1" x14ac:dyDescent="0.3">
      <c r="A23" s="194" t="s">
        <v>77</v>
      </c>
      <c r="B23" s="195"/>
      <c r="C23" s="59">
        <f>+COUNTA(C4:C22)</f>
        <v>5</v>
      </c>
      <c r="D23" s="59">
        <f>+COUNTA(D4:D22)</f>
        <v>14</v>
      </c>
    </row>
    <row r="24" spans="1:4" x14ac:dyDescent="0.25">
      <c r="A24" s="190" t="s">
        <v>78</v>
      </c>
      <c r="B24" s="190"/>
      <c r="C24" s="191"/>
      <c r="D24" s="191"/>
    </row>
    <row r="25" spans="1:4" x14ac:dyDescent="0.25">
      <c r="A25" s="192" t="s">
        <v>79</v>
      </c>
      <c r="B25" s="192"/>
      <c r="C25" s="192"/>
      <c r="D25" s="192"/>
    </row>
    <row r="26" spans="1:4" ht="15.75" thickBot="1" x14ac:dyDescent="0.3">
      <c r="A26" s="193" t="s">
        <v>80</v>
      </c>
      <c r="B26" s="193"/>
      <c r="C26" s="193"/>
      <c r="D26" s="193"/>
    </row>
    <row r="27" spans="1:4" ht="15.75" thickBot="1" x14ac:dyDescent="0.3">
      <c r="A27" s="177" t="s">
        <v>81</v>
      </c>
      <c r="B27" s="178"/>
      <c r="C27" s="179"/>
      <c r="D27" s="60" t="str">
        <f>+IF(C23&lt;=5,"X", " ")</f>
        <v>X</v>
      </c>
    </row>
    <row r="28" spans="1:4" ht="15.75" thickBot="1" x14ac:dyDescent="0.3">
      <c r="A28" s="177" t="s">
        <v>82</v>
      </c>
      <c r="B28" s="178"/>
      <c r="C28" s="179"/>
      <c r="D28" s="60" t="str">
        <f>+IF(AND(C23&gt;5,C23&lt;12),"X"," ")</f>
        <v xml:space="preserve"> </v>
      </c>
    </row>
    <row r="29" spans="1:4" ht="15.75" thickBot="1" x14ac:dyDescent="0.3">
      <c r="A29" s="180" t="s">
        <v>83</v>
      </c>
      <c r="B29" s="181"/>
      <c r="C29" s="182"/>
      <c r="D29" s="60" t="str">
        <f>+IF(C23&gt;12,"X"," ")</f>
        <v xml:space="preserve"> </v>
      </c>
    </row>
  </sheetData>
  <mergeCells count="10">
    <mergeCell ref="A27:C27"/>
    <mergeCell ref="A28:C28"/>
    <mergeCell ref="A29:C29"/>
    <mergeCell ref="A1:D1"/>
    <mergeCell ref="A2:A3"/>
    <mergeCell ref="C2:D2"/>
    <mergeCell ref="A24:D24"/>
    <mergeCell ref="A25:D25"/>
    <mergeCell ref="A26:D26"/>
    <mergeCell ref="A23:B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R1</vt:lpstr>
      <vt:lpstr>Datos</vt:lpstr>
      <vt:lpstr>ENCUESTA DE IMPACTO</vt:lpstr>
      <vt:lpstr>'R1'!Área_de_impresión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Betancour Garcia</dc:creator>
  <cp:lastModifiedBy>Willington Granados Herrera</cp:lastModifiedBy>
  <cp:lastPrinted>2021-12-14T22:22:11Z</cp:lastPrinted>
  <dcterms:created xsi:type="dcterms:W3CDTF">2020-01-16T20:08:19Z</dcterms:created>
  <dcterms:modified xsi:type="dcterms:W3CDTF">2022-01-31T18:49:23Z</dcterms:modified>
</cp:coreProperties>
</file>