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7. JULIO\"/>
    </mc:Choice>
  </mc:AlternateContent>
  <xr:revisionPtr revIDLastSave="0" documentId="13_ncr:1_{A66D242B-D027-4202-B687-9E4B9F8EF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definedNames>
    <definedName name="_xlnm.Print_Area" localSheetId="0">EP!$A$1:$L$31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17" i="1"/>
  <c r="L16" i="1"/>
  <c r="L10" i="1"/>
  <c r="L9" i="1"/>
  <c r="L8" i="1"/>
  <c r="L7" i="1"/>
  <c r="L27" i="1"/>
  <c r="L26" i="1"/>
  <c r="L25" i="1"/>
  <c r="L24" i="1"/>
  <c r="L23" i="1"/>
  <c r="J27" i="1"/>
  <c r="J26" i="1"/>
  <c r="J25" i="1"/>
  <c r="J24" i="1"/>
  <c r="J23" i="1"/>
  <c r="H27" i="1"/>
  <c r="H26" i="1"/>
  <c r="H23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H19" i="1"/>
</calcChain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<sst xmlns="http://schemas.openxmlformats.org/spreadsheetml/2006/main" count="73" uniqueCount="59">
  <si>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</si>
  <si>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</si>
  <si>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</si>
  <si>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JULIO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</si>
  <si>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</si>
  <si>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</si>
  <si>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</si>
  <si>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</si>
  <si>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</si>
  <si>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</si>
  <si>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</si>
  <si>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</si>
  <si>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</si>
  <si>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</si>
  <si>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</si>
  <si>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</si>
  <si>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</si>
  <si>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</si>
  <si>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</si>
  <si>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</si>
  <si>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</si>
  <si>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</si>
  <si>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</si>
  <si>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</si>
  <si>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</si>
  <si>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</si>
  <si>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</si>
  <si>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</si>
  <si>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</si>
  <si>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</si>
  <si>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</si>
  <si>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</si>
  <si>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</si>
  <si>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</si>
  <si>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</si>
  <si>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</si>
  <si>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</si>
  <si>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</si>
  <si>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</si>
  <si>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</si>
  <si>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</si>
  <si>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</si>
  <si>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</si>
  <si>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</si>
  <si>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</si>
  <si>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</si>
  <si>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</si>
  <si>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</si>
  <si>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</si>
  <si>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</si>
  <si>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</si>
  <si>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</si>
  <si>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</si>
  <si>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</si>
  <si>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LUZ HEIDI QUIROGA GARCIA</t>
  </si>
  <si>
    <t>FABIOLA FRANCO ESCOBAR</t>
  </si>
  <si>
    <t>Profesional Especializado 222-10 - Presupuesto</t>
  </si>
  <si>
    <t>Ordenador del Gasto</t>
  </si>
  <si>
    <t>Gerente Financiera 039 - 01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</si>
</sst>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3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164" fontId="5" fillId="3" borderId="6" xfId="0" applyNumberFormat="1" applyFont="1" applyFill="1" applyBorder="1" applyAlignment="1">
      <alignment horizontal="right" vertical="center" wrapText="1"/>
    </xf>
    <xf numFmtId="49" fontId="5" fillId="2" borderId="6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vertical="center"/>
    </xf>
    <xf numFmtId="3" fontId="8" fillId="2" borderId="5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3" fontId="8" fillId="2" borderId="5" xfId="0" applyNumberFormat="1" applyFont="1" applyFill="1" applyBorder="1" applyAlignment="1">
      <alignment vertical="center"/>
    </xf>
    <xf numFmtId="49" fontId="8" fillId="3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righ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13" workbookViewId="0">
      <selection activeCell="E24" sqref="E24"/>
    </sheetView>
  </sheetViews>
  <sheetFormatPr baseColWidth="10" defaultRowHeight="12.75" x14ac:dyDescent="0.2"/>
  <cols>
    <col min="1" max="1" width="14" style="5" customWidth="1"/>
    <col min="2" max="2" width="33.85546875" style="5" customWidth="1"/>
    <col min="3" max="3" width="14.7109375" style="5" customWidth="1"/>
    <col min="4" max="5" width="13" style="5" customWidth="1"/>
    <col min="6" max="6" width="14.85546875" style="5" customWidth="1"/>
    <col min="7" max="7" width="14.28515625" style="5" customWidth="1"/>
    <col min="8" max="8" width="15.140625" style="5" customWidth="1"/>
    <col min="9" max="9" width="7.7109375" style="5" customWidth="1"/>
    <col min="10" max="10" width="16.28515625" style="5" customWidth="1"/>
    <col min="11" max="11" width="13" style="5" customWidth="1"/>
    <col min="12" max="12" width="15" style="5" customWidth="1"/>
    <col min="13" max="16" width="11.42578125" style="5"/>
    <col min="17" max="17" width="13.28515625" style="5" bestFit="1" customWidth="1"/>
    <col min="18" max="16384" width="11.42578125" style="5"/>
  </cols>
  <sheetData>
    <row r="1" spans="1:12" s="1" customFormat="1" ht="3.7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5.85" customHeight="1" x14ac:dyDescent="0.2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ht="21.4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5" t="s">
        <v>1</v>
      </c>
      <c r="K3" s="15"/>
      <c r="L3" s="15"/>
    </row>
    <row r="4" spans="1:12" s="1" customFormat="1" ht="21.4" customHeight="1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7" t="s">
        <v>3</v>
      </c>
      <c r="K4" s="17"/>
      <c r="L4" s="17"/>
    </row>
    <row r="5" spans="1:12" s="1" customFormat="1" ht="22.35" customHeight="1" x14ac:dyDescent="0.2">
      <c r="A5" s="18" t="s">
        <v>4</v>
      </c>
      <c r="B5" s="18"/>
      <c r="C5" s="19" t="s">
        <v>5</v>
      </c>
      <c r="D5" s="18" t="s">
        <v>6</v>
      </c>
      <c r="E5" s="18"/>
      <c r="F5" s="19" t="s">
        <v>7</v>
      </c>
      <c r="G5" s="18" t="s">
        <v>8</v>
      </c>
      <c r="H5" s="18"/>
      <c r="I5" s="19" t="s">
        <v>9</v>
      </c>
      <c r="J5" s="19" t="s">
        <v>10</v>
      </c>
      <c r="K5" s="19" t="s">
        <v>11</v>
      </c>
      <c r="L5" s="49" t="s">
        <v>12</v>
      </c>
    </row>
    <row r="6" spans="1:12" s="1" customFormat="1" ht="32.450000000000003" customHeight="1" x14ac:dyDescent="0.2">
      <c r="A6" s="20" t="s">
        <v>13</v>
      </c>
      <c r="B6" s="20" t="s">
        <v>14</v>
      </c>
      <c r="C6" s="19"/>
      <c r="D6" s="20" t="s">
        <v>15</v>
      </c>
      <c r="E6" s="20" t="s">
        <v>16</v>
      </c>
      <c r="F6" s="19"/>
      <c r="G6" s="20" t="s">
        <v>17</v>
      </c>
      <c r="H6" s="20" t="s">
        <v>18</v>
      </c>
      <c r="I6" s="19"/>
      <c r="J6" s="19"/>
      <c r="K6" s="19"/>
      <c r="L6" s="49"/>
    </row>
    <row r="7" spans="1:12" s="1" customFormat="1" ht="18.2" customHeight="1" x14ac:dyDescent="0.2">
      <c r="A7" s="21" t="s">
        <v>19</v>
      </c>
      <c r="B7" s="22" t="s">
        <v>20</v>
      </c>
      <c r="C7" s="23">
        <v>28870000000</v>
      </c>
      <c r="D7" s="23">
        <v>0</v>
      </c>
      <c r="E7" s="23">
        <v>0</v>
      </c>
      <c r="F7" s="23">
        <v>28870000000</v>
      </c>
      <c r="G7" s="23">
        <v>1462323823</v>
      </c>
      <c r="H7" s="23">
        <v>3659282243</v>
      </c>
      <c r="I7" s="24">
        <v>0.1268</v>
      </c>
      <c r="J7" s="23">
        <f>28135365403-G7-G7</f>
        <v>25210717757</v>
      </c>
      <c r="K7" s="23">
        <v>0</v>
      </c>
      <c r="L7" s="23">
        <f>734634597+G7+G7</f>
        <v>3659282243</v>
      </c>
    </row>
    <row r="8" spans="1:12" s="1" customFormat="1" ht="18.2" customHeight="1" x14ac:dyDescent="0.2">
      <c r="A8" s="25" t="s">
        <v>21</v>
      </c>
      <c r="B8" s="22" t="s">
        <v>22</v>
      </c>
      <c r="C8" s="26">
        <v>28870000000</v>
      </c>
      <c r="D8" s="26">
        <v>0</v>
      </c>
      <c r="E8" s="26">
        <v>0</v>
      </c>
      <c r="F8" s="26">
        <v>28870000000</v>
      </c>
      <c r="G8" s="26">
        <v>1462323823</v>
      </c>
      <c r="H8" s="26">
        <v>3659282243</v>
      </c>
      <c r="I8" s="27">
        <v>0.1268</v>
      </c>
      <c r="J8" s="26">
        <f t="shared" ref="J8:J9" si="0">28135365403-G8-G8</f>
        <v>25210717757</v>
      </c>
      <c r="K8" s="26">
        <v>0</v>
      </c>
      <c r="L8" s="26">
        <f t="shared" ref="L8:L9" si="1">734634597+G8+G8</f>
        <v>3659282243</v>
      </c>
    </row>
    <row r="9" spans="1:12" s="1" customFormat="1" ht="18.2" customHeight="1" x14ac:dyDescent="0.2">
      <c r="A9" s="21" t="s">
        <v>23</v>
      </c>
      <c r="B9" s="22" t="s">
        <v>24</v>
      </c>
      <c r="C9" s="23">
        <v>28870000000</v>
      </c>
      <c r="D9" s="23">
        <v>0</v>
      </c>
      <c r="E9" s="23">
        <v>0</v>
      </c>
      <c r="F9" s="23">
        <v>28870000000</v>
      </c>
      <c r="G9" s="23">
        <v>1462323823</v>
      </c>
      <c r="H9" s="23">
        <v>3659282243</v>
      </c>
      <c r="I9" s="24">
        <v>0.1268</v>
      </c>
      <c r="J9" s="23">
        <f t="shared" si="0"/>
        <v>25210717757</v>
      </c>
      <c r="K9" s="23">
        <v>0</v>
      </c>
      <c r="L9" s="23">
        <f t="shared" si="1"/>
        <v>3659282243</v>
      </c>
    </row>
    <row r="10" spans="1:12" s="1" customFormat="1" ht="18.2" customHeight="1" x14ac:dyDescent="0.2">
      <c r="A10" s="25" t="s">
        <v>25</v>
      </c>
      <c r="B10" s="22" t="s">
        <v>26</v>
      </c>
      <c r="C10" s="26">
        <v>2092000000</v>
      </c>
      <c r="D10" s="26">
        <v>0</v>
      </c>
      <c r="E10" s="26">
        <v>0</v>
      </c>
      <c r="F10" s="26">
        <v>2092000000</v>
      </c>
      <c r="G10" s="26">
        <v>191492300</v>
      </c>
      <c r="H10" s="26">
        <v>1263484550</v>
      </c>
      <c r="I10" s="27">
        <v>0.60399999999999998</v>
      </c>
      <c r="J10" s="26">
        <f>1211500050-G10-G10</f>
        <v>828515450</v>
      </c>
      <c r="K10" s="26">
        <v>0</v>
      </c>
      <c r="L10" s="26">
        <f>880499950+G10+G10</f>
        <v>1263484550</v>
      </c>
    </row>
    <row r="11" spans="1:12" s="1" customFormat="1" ht="25.5" x14ac:dyDescent="0.2">
      <c r="A11" s="21" t="s">
        <v>27</v>
      </c>
      <c r="B11" s="22" t="s">
        <v>28</v>
      </c>
      <c r="C11" s="23">
        <v>2092000000</v>
      </c>
      <c r="D11" s="23">
        <v>0</v>
      </c>
      <c r="E11" s="23">
        <v>0</v>
      </c>
      <c r="F11" s="23">
        <v>2092000000</v>
      </c>
      <c r="G11" s="23">
        <v>191492300</v>
      </c>
      <c r="H11" s="23">
        <v>1263484550</v>
      </c>
      <c r="I11" s="24">
        <v>0.60399999999999998</v>
      </c>
      <c r="J11" s="23">
        <f t="shared" ref="J11:J15" si="2">1211500050-G11-G11</f>
        <v>828515450</v>
      </c>
      <c r="K11" s="23">
        <v>0</v>
      </c>
      <c r="L11" s="23">
        <v>1263484550</v>
      </c>
    </row>
    <row r="12" spans="1:12" s="1" customFormat="1" ht="25.5" x14ac:dyDescent="0.2">
      <c r="A12" s="25" t="s">
        <v>29</v>
      </c>
      <c r="B12" s="22" t="s">
        <v>30</v>
      </c>
      <c r="C12" s="26">
        <v>2092000000</v>
      </c>
      <c r="D12" s="26">
        <v>0</v>
      </c>
      <c r="E12" s="26">
        <v>0</v>
      </c>
      <c r="F12" s="26">
        <v>2092000000</v>
      </c>
      <c r="G12" s="26">
        <v>191492300</v>
      </c>
      <c r="H12" s="26">
        <v>1263484550</v>
      </c>
      <c r="I12" s="27">
        <v>0.60399999999999998</v>
      </c>
      <c r="J12" s="26">
        <f t="shared" si="2"/>
        <v>828515450</v>
      </c>
      <c r="K12" s="26">
        <v>0</v>
      </c>
      <c r="L12" s="26">
        <v>1263484550</v>
      </c>
    </row>
    <row r="13" spans="1:12" s="1" customFormat="1" ht="38.25" x14ac:dyDescent="0.2">
      <c r="A13" s="21" t="s">
        <v>31</v>
      </c>
      <c r="B13" s="22" t="s">
        <v>32</v>
      </c>
      <c r="C13" s="23">
        <v>2092000000</v>
      </c>
      <c r="D13" s="23">
        <v>0</v>
      </c>
      <c r="E13" s="23">
        <v>0</v>
      </c>
      <c r="F13" s="23">
        <v>2092000000</v>
      </c>
      <c r="G13" s="23">
        <v>191492300</v>
      </c>
      <c r="H13" s="23">
        <v>1263484550</v>
      </c>
      <c r="I13" s="24">
        <v>0.60399999999999998</v>
      </c>
      <c r="J13" s="23">
        <f t="shared" si="2"/>
        <v>828515450</v>
      </c>
      <c r="K13" s="23">
        <v>0</v>
      </c>
      <c r="L13" s="23">
        <v>1263484550</v>
      </c>
    </row>
    <row r="14" spans="1:12" s="1" customFormat="1" x14ac:dyDescent="0.2">
      <c r="A14" s="25" t="s">
        <v>33</v>
      </c>
      <c r="B14" s="22" t="s">
        <v>34</v>
      </c>
      <c r="C14" s="26">
        <v>2092000000</v>
      </c>
      <c r="D14" s="26">
        <v>0</v>
      </c>
      <c r="E14" s="26">
        <v>0</v>
      </c>
      <c r="F14" s="26">
        <v>2092000000</v>
      </c>
      <c r="G14" s="26">
        <v>191492300</v>
      </c>
      <c r="H14" s="26">
        <v>1263484550</v>
      </c>
      <c r="I14" s="27">
        <v>0.60399999999999998</v>
      </c>
      <c r="J14" s="26">
        <f t="shared" si="2"/>
        <v>828515450</v>
      </c>
      <c r="K14" s="26">
        <v>0</v>
      </c>
      <c r="L14" s="26">
        <v>1263484550</v>
      </c>
    </row>
    <row r="15" spans="1:12" s="1" customFormat="1" ht="25.5" x14ac:dyDescent="0.2">
      <c r="A15" s="21" t="s">
        <v>35</v>
      </c>
      <c r="B15" s="22" t="s">
        <v>36</v>
      </c>
      <c r="C15" s="23">
        <v>2092000000</v>
      </c>
      <c r="D15" s="23">
        <v>0</v>
      </c>
      <c r="E15" s="23">
        <v>0</v>
      </c>
      <c r="F15" s="23">
        <v>2092000000</v>
      </c>
      <c r="G15" s="23">
        <v>191492300</v>
      </c>
      <c r="H15" s="23">
        <v>1263484550</v>
      </c>
      <c r="I15" s="24">
        <v>0.60399999999999998</v>
      </c>
      <c r="J15" s="23">
        <f t="shared" si="2"/>
        <v>828515450</v>
      </c>
      <c r="K15" s="23">
        <v>0</v>
      </c>
      <c r="L15" s="23">
        <v>1263484550</v>
      </c>
    </row>
    <row r="16" spans="1:12" s="1" customFormat="1" x14ac:dyDescent="0.2">
      <c r="A16" s="25" t="s">
        <v>37</v>
      </c>
      <c r="B16" s="22" t="s">
        <v>38</v>
      </c>
      <c r="C16" s="26">
        <v>26778000000</v>
      </c>
      <c r="D16" s="26">
        <v>0</v>
      </c>
      <c r="E16" s="26">
        <v>0</v>
      </c>
      <c r="F16" s="26">
        <v>26778000000</v>
      </c>
      <c r="G16" s="26">
        <v>1270831523</v>
      </c>
      <c r="H16" s="26">
        <v>2395797693</v>
      </c>
      <c r="I16" s="27">
        <v>8.9499999999999996E-2</v>
      </c>
      <c r="J16" s="26">
        <f>26923865353-G16-G16</f>
        <v>24382202307</v>
      </c>
      <c r="K16" s="26">
        <v>0</v>
      </c>
      <c r="L16" s="26">
        <f>+H16</f>
        <v>2395797693</v>
      </c>
    </row>
    <row r="17" spans="1:17" s="1" customFormat="1" ht="25.5" x14ac:dyDescent="0.2">
      <c r="A17" s="21" t="s">
        <v>39</v>
      </c>
      <c r="B17" s="22" t="s">
        <v>40</v>
      </c>
      <c r="C17" s="23">
        <v>26778000000</v>
      </c>
      <c r="D17" s="23">
        <v>0</v>
      </c>
      <c r="E17" s="23">
        <v>0</v>
      </c>
      <c r="F17" s="23">
        <v>26778000000</v>
      </c>
      <c r="G17" s="23">
        <v>1270831523</v>
      </c>
      <c r="H17" s="23">
        <v>2395797693</v>
      </c>
      <c r="I17" s="24">
        <v>8.9499999999999996E-2</v>
      </c>
      <c r="J17" s="23">
        <f t="shared" ref="J17:J18" si="3">26923865353-G17-G17</f>
        <v>24382202307</v>
      </c>
      <c r="K17" s="23">
        <v>0</v>
      </c>
      <c r="L17" s="23">
        <f t="shared" ref="L17:L18" si="4">+H17</f>
        <v>2395797693</v>
      </c>
    </row>
    <row r="18" spans="1:17" s="1" customFormat="1" ht="18.2" customHeight="1" x14ac:dyDescent="0.2">
      <c r="A18" s="25" t="s">
        <v>41</v>
      </c>
      <c r="B18" s="22" t="s">
        <v>42</v>
      </c>
      <c r="C18" s="26">
        <v>26778000000</v>
      </c>
      <c r="D18" s="26">
        <v>0</v>
      </c>
      <c r="E18" s="26">
        <v>0</v>
      </c>
      <c r="F18" s="26">
        <v>26778000000</v>
      </c>
      <c r="G18" s="26">
        <v>1270831523</v>
      </c>
      <c r="H18" s="26">
        <v>2395797693</v>
      </c>
      <c r="I18" s="27">
        <v>8.9499999999999996E-2</v>
      </c>
      <c r="J18" s="26">
        <f t="shared" si="3"/>
        <v>24382202307</v>
      </c>
      <c r="K18" s="26">
        <v>0</v>
      </c>
      <c r="L18" s="26">
        <f t="shared" si="4"/>
        <v>2395797693</v>
      </c>
    </row>
    <row r="19" spans="1:17" s="1" customFormat="1" ht="18.600000000000001" customHeight="1" x14ac:dyDescent="0.2">
      <c r="A19" s="28" t="s">
        <v>43</v>
      </c>
      <c r="B19" s="28"/>
      <c r="C19" s="29">
        <v>28870000000</v>
      </c>
      <c r="D19" s="29">
        <v>0</v>
      </c>
      <c r="E19" s="29">
        <v>0</v>
      </c>
      <c r="F19" s="29">
        <v>28870000000</v>
      </c>
      <c r="G19" s="29">
        <v>1462323823</v>
      </c>
      <c r="H19" s="29">
        <f>+H7</f>
        <v>3659282243</v>
      </c>
      <c r="I19" s="30">
        <v>0.1268</v>
      </c>
      <c r="J19" s="29">
        <f>28135365403-G19-G19</f>
        <v>25210717757</v>
      </c>
      <c r="K19" s="29">
        <v>0</v>
      </c>
      <c r="L19" s="29">
        <f>+H19</f>
        <v>3659282243</v>
      </c>
      <c r="Q19" s="2"/>
    </row>
    <row r="20" spans="1:17" s="1" customFormat="1" ht="28.7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7" s="1" customFormat="1" ht="21.4" customHeight="1" x14ac:dyDescent="0.2">
      <c r="A21" s="18" t="s">
        <v>44</v>
      </c>
      <c r="B21" s="18"/>
      <c r="C21" s="19" t="s">
        <v>5</v>
      </c>
      <c r="D21" s="18" t="s">
        <v>6</v>
      </c>
      <c r="E21" s="18"/>
      <c r="F21" s="19" t="s">
        <v>7</v>
      </c>
      <c r="G21" s="18" t="s">
        <v>8</v>
      </c>
      <c r="H21" s="18"/>
      <c r="I21" s="19" t="s">
        <v>9</v>
      </c>
      <c r="J21" s="19" t="s">
        <v>10</v>
      </c>
      <c r="K21" s="19" t="s">
        <v>11</v>
      </c>
      <c r="L21" s="31" t="s">
        <v>12</v>
      </c>
    </row>
    <row r="22" spans="1:17" s="1" customFormat="1" ht="42.2" customHeight="1" x14ac:dyDescent="0.2">
      <c r="A22" s="20" t="s">
        <v>13</v>
      </c>
      <c r="B22" s="20" t="s">
        <v>14</v>
      </c>
      <c r="C22" s="19"/>
      <c r="D22" s="20" t="s">
        <v>15</v>
      </c>
      <c r="E22" s="20" t="s">
        <v>16</v>
      </c>
      <c r="F22" s="19"/>
      <c r="G22" s="20" t="s">
        <v>17</v>
      </c>
      <c r="H22" s="20" t="s">
        <v>18</v>
      </c>
      <c r="I22" s="19"/>
      <c r="J22" s="19"/>
      <c r="K22" s="19"/>
      <c r="L22" s="32"/>
    </row>
    <row r="23" spans="1:17" s="1" customFormat="1" ht="18.2" customHeight="1" x14ac:dyDescent="0.2">
      <c r="A23" s="33" t="s">
        <v>45</v>
      </c>
      <c r="B23" s="22" t="s">
        <v>46</v>
      </c>
      <c r="C23" s="34">
        <v>87229135000</v>
      </c>
      <c r="D23" s="35">
        <v>0</v>
      </c>
      <c r="E23" s="35">
        <v>0</v>
      </c>
      <c r="F23" s="34">
        <v>87229135000</v>
      </c>
      <c r="G23" s="34">
        <v>6622703359</v>
      </c>
      <c r="H23" s="34">
        <f>24876106306+G23+G23</f>
        <v>38121513024</v>
      </c>
      <c r="I23" s="36">
        <v>0.437</v>
      </c>
      <c r="J23" s="34">
        <f>62353028694-G23-G23</f>
        <v>49107621976</v>
      </c>
      <c r="K23" s="34">
        <v>0</v>
      </c>
      <c r="L23" s="37">
        <f>24876106306+G23+G23</f>
        <v>38121513024</v>
      </c>
    </row>
    <row r="24" spans="1:17" s="1" customFormat="1" ht="18.2" customHeight="1" x14ac:dyDescent="0.2">
      <c r="A24" s="33" t="s">
        <v>47</v>
      </c>
      <c r="B24" s="22" t="s">
        <v>48</v>
      </c>
      <c r="C24" s="38">
        <v>87229135000</v>
      </c>
      <c r="D24" s="35">
        <v>0</v>
      </c>
      <c r="E24" s="35">
        <v>0</v>
      </c>
      <c r="F24" s="38">
        <v>87229135000</v>
      </c>
      <c r="G24" s="38">
        <v>6622703359</v>
      </c>
      <c r="H24" s="38">
        <v>38121513024</v>
      </c>
      <c r="I24" s="39">
        <v>0.437</v>
      </c>
      <c r="J24" s="38">
        <f t="shared" ref="J24:J25" si="5">62353028694-G24-G24</f>
        <v>49107621976</v>
      </c>
      <c r="K24" s="38">
        <v>0</v>
      </c>
      <c r="L24" s="40">
        <f t="shared" ref="L24:L25" si="6">24876106306+G24+G24</f>
        <v>38121513024</v>
      </c>
    </row>
    <row r="25" spans="1:17" s="1" customFormat="1" ht="18.2" customHeight="1" x14ac:dyDescent="0.2">
      <c r="A25" s="33" t="s">
        <v>49</v>
      </c>
      <c r="B25" s="22" t="s">
        <v>50</v>
      </c>
      <c r="C25" s="34">
        <v>87229135000</v>
      </c>
      <c r="D25" s="35">
        <v>0</v>
      </c>
      <c r="E25" s="35">
        <v>0</v>
      </c>
      <c r="F25" s="34">
        <v>87229135000</v>
      </c>
      <c r="G25" s="34">
        <v>6622703359</v>
      </c>
      <c r="H25" s="34">
        <v>38121513024</v>
      </c>
      <c r="I25" s="36">
        <v>0.437</v>
      </c>
      <c r="J25" s="34">
        <f t="shared" si="5"/>
        <v>49107621976</v>
      </c>
      <c r="K25" s="34">
        <v>0</v>
      </c>
      <c r="L25" s="37">
        <f t="shared" si="6"/>
        <v>38121513024</v>
      </c>
    </row>
    <row r="26" spans="1:17" s="1" customFormat="1" ht="18.600000000000001" customHeight="1" x14ac:dyDescent="0.2">
      <c r="A26" s="28" t="s">
        <v>51</v>
      </c>
      <c r="B26" s="28"/>
      <c r="C26" s="41">
        <v>87229135000</v>
      </c>
      <c r="D26" s="42">
        <v>0</v>
      </c>
      <c r="E26" s="42">
        <v>0</v>
      </c>
      <c r="F26" s="41">
        <v>87229135000</v>
      </c>
      <c r="G26" s="41">
        <v>6622703359</v>
      </c>
      <c r="H26" s="41">
        <f>24876106306+G26+G26</f>
        <v>38121513024</v>
      </c>
      <c r="I26" s="43">
        <v>0.437</v>
      </c>
      <c r="J26" s="41">
        <f>62353028694-G26-G26</f>
        <v>49107621976</v>
      </c>
      <c r="K26" s="41">
        <v>0</v>
      </c>
      <c r="L26" s="44">
        <f>24876106306+G26+G26</f>
        <v>38121513024</v>
      </c>
    </row>
    <row r="27" spans="1:17" s="1" customFormat="1" ht="18.600000000000001" customHeight="1" x14ac:dyDescent="0.2">
      <c r="A27" s="45" t="s">
        <v>52</v>
      </c>
      <c r="B27" s="45"/>
      <c r="C27" s="46">
        <v>116099135000</v>
      </c>
      <c r="D27" s="46">
        <v>0</v>
      </c>
      <c r="E27" s="46">
        <v>0</v>
      </c>
      <c r="F27" s="46">
        <v>116099135000</v>
      </c>
      <c r="G27" s="46">
        <v>8085027182</v>
      </c>
      <c r="H27" s="46">
        <f>25610740903+G27+G27</f>
        <v>41780795267</v>
      </c>
      <c r="I27" s="47">
        <v>0.3599</v>
      </c>
      <c r="J27" s="46">
        <f>90488394097-G27-G27</f>
        <v>74318339733</v>
      </c>
      <c r="K27" s="46">
        <v>0</v>
      </c>
      <c r="L27" s="46">
        <f>25610740903+G27+G27</f>
        <v>41780795267</v>
      </c>
    </row>
    <row r="28" spans="1:17" s="6" customFormat="1" ht="37.5" customHeight="1" x14ac:dyDescent="0.2"/>
    <row r="29" spans="1:17" s="7" customFormat="1" x14ac:dyDescent="0.2">
      <c r="B29" s="8" t="s">
        <v>55</v>
      </c>
      <c r="D29" s="9" t="s">
        <v>54</v>
      </c>
      <c r="E29" s="9"/>
      <c r="F29" s="9"/>
      <c r="H29" s="9" t="s">
        <v>53</v>
      </c>
      <c r="I29" s="9"/>
      <c r="J29" s="9"/>
      <c r="K29" s="9"/>
    </row>
    <row r="30" spans="1:17" s="7" customFormat="1" x14ac:dyDescent="0.2">
      <c r="B30" s="10" t="s">
        <v>56</v>
      </c>
      <c r="C30" s="6"/>
      <c r="D30" s="11" t="s">
        <v>58</v>
      </c>
      <c r="E30" s="11"/>
      <c r="F30" s="11"/>
      <c r="G30" s="6"/>
      <c r="H30" s="11" t="s">
        <v>57</v>
      </c>
      <c r="I30" s="11"/>
      <c r="J30" s="11"/>
      <c r="K30" s="11"/>
    </row>
    <row r="31" spans="1:17" s="1" customFormat="1" ht="19.149999999999999" customHeight="1" x14ac:dyDescent="0.2">
      <c r="A31" s="12"/>
      <c r="B31" s="48"/>
      <c r="C31" s="48"/>
      <c r="D31" s="12"/>
      <c r="E31" s="12"/>
      <c r="F31" s="48"/>
      <c r="G31" s="48"/>
      <c r="H31" s="48"/>
      <c r="I31" s="48"/>
      <c r="J31" s="12"/>
      <c r="K31" s="12"/>
      <c r="L31" s="12"/>
    </row>
    <row r="32" spans="1:17" s="1" customFormat="1" ht="19.7" customHeight="1" x14ac:dyDescent="0.2">
      <c r="B32" s="4"/>
      <c r="C32" s="4"/>
      <c r="F32" s="3"/>
      <c r="G32" s="3"/>
      <c r="H32" s="3"/>
      <c r="I32" s="3"/>
    </row>
    <row r="33" spans="6:9" s="1" customFormat="1" ht="20.25" customHeight="1" x14ac:dyDescent="0.2">
      <c r="F33" s="3"/>
      <c r="G33" s="3"/>
      <c r="H33" s="3"/>
      <c r="I33" s="3"/>
    </row>
    <row r="34" spans="6:9" s="1" customFormat="1" ht="18.2" customHeight="1" x14ac:dyDescent="0.2">
      <c r="F34" s="3"/>
      <c r="G34" s="3"/>
      <c r="H34" s="3"/>
      <c r="I34" s="3"/>
    </row>
    <row r="35" spans="6:9" s="1" customFormat="1" ht="19.7" customHeight="1" x14ac:dyDescent="0.2">
      <c r="F35" s="4"/>
      <c r="G35" s="4"/>
      <c r="H35" s="4"/>
      <c r="I35" s="4"/>
    </row>
    <row r="36" spans="6:9" s="1" customFormat="1" ht="21.95" customHeight="1" x14ac:dyDescent="0.2"/>
    <row r="37" spans="6:9" s="1" customFormat="1" ht="30.4" customHeight="1" x14ac:dyDescent="0.2"/>
  </sheetData>
  <mergeCells count="36">
    <mergeCell ref="L5:L6"/>
    <mergeCell ref="L21:L22"/>
    <mergeCell ref="J21:J22"/>
    <mergeCell ref="J3:L3"/>
    <mergeCell ref="J4:L4"/>
    <mergeCell ref="J5:J6"/>
    <mergeCell ref="K21:K22"/>
    <mergeCell ref="K5:K6"/>
    <mergeCell ref="F33:I33"/>
    <mergeCell ref="F34:I34"/>
    <mergeCell ref="F35:I35"/>
    <mergeCell ref="F5:F6"/>
    <mergeCell ref="G21:H21"/>
    <mergeCell ref="G5:H5"/>
    <mergeCell ref="I21:I22"/>
    <mergeCell ref="I5:I6"/>
    <mergeCell ref="D29:F29"/>
    <mergeCell ref="H29:K29"/>
    <mergeCell ref="D30:F30"/>
    <mergeCell ref="H30:K30"/>
    <mergeCell ref="F31:I31"/>
    <mergeCell ref="F32:I32"/>
    <mergeCell ref="B31:C31"/>
    <mergeCell ref="B32:C32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70866141732283472" right="0.70866141732283472" top="0.74803149606299213" bottom="0.74803149606299213" header="0.31496062992125984" footer="0.31496062992125984"/>
  <pageSetup paperSize="187" scale="80" orientation="landscape" r:id="rId1"/>
  <headerFooter alignWithMargins="0">
    <oddFooter>&amp;LImpreso por: Maria Cristina Calderón Galindo&amp;C&amp;P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2026-08-18T14:49:27Z</cp:lastPrinted>
  <dcterms:created xsi:type="dcterms:W3CDTF">2026-08-18T14:07:14Z</dcterms:created>
  <dcterms:modified xsi:type="dcterms:W3CDTF">2026-08-18T14:49:50Z</dcterms:modified>
</cp:coreProperties>
</file>