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TENCION CIUDADANO - SDQS\EQUIPO YANIRA 2012\SDQS 2016\BASES DE DATOS\INFORMES TRIMESTRALES\"/>
    </mc:Choice>
  </mc:AlternateContent>
  <workbookProtection workbookPassword="EA31" lockStructure="1"/>
  <bookViews>
    <workbookView xWindow="0" yWindow="0" windowWidth="20490" windowHeight="9045"/>
  </bookViews>
  <sheets>
    <sheet name="REQUERIMIENTOS 2016" sheetId="1" r:id="rId1"/>
    <sheet name="TD" sheetId="2" state="hidden" r:id="rId2"/>
    <sheet name="graficas" sheetId="3" state="hidden" r:id="rId3"/>
  </sheets>
  <definedNames>
    <definedName name="_xlnm._FilterDatabase" localSheetId="0" hidden="1">'REQUERIMIENTOS 2016'!$A$5:$U$105</definedName>
  </definedNames>
  <calcPr calcId="152511"/>
  <pivotCaches>
    <pivotCache cacheId="29"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5" i="3" l="1"/>
  <c r="F199" i="3"/>
  <c r="D199" i="3"/>
  <c r="C199" i="3"/>
  <c r="B199" i="3"/>
  <c r="E199" i="3"/>
  <c r="F191" i="3" s="1"/>
  <c r="F197" i="3"/>
  <c r="E197" i="3"/>
  <c r="D197" i="3"/>
  <c r="C197" i="3"/>
  <c r="E191" i="3"/>
  <c r="D191" i="3"/>
  <c r="C191" i="3"/>
  <c r="B191" i="3"/>
  <c r="E188" i="3"/>
  <c r="D188" i="3"/>
  <c r="C188" i="3"/>
  <c r="F188" i="3" l="1"/>
  <c r="B221" i="3"/>
  <c r="C221" i="3"/>
  <c r="D221" i="3"/>
  <c r="E221" i="3"/>
  <c r="F204" i="3"/>
  <c r="F219" i="3"/>
  <c r="F218" i="3"/>
  <c r="F217" i="3"/>
  <c r="F216" i="3"/>
  <c r="F215" i="3"/>
  <c r="F214" i="3"/>
  <c r="F221" i="3" s="1"/>
  <c r="F213" i="3"/>
  <c r="F212" i="3"/>
  <c r="F211" i="3"/>
  <c r="F210" i="3"/>
  <c r="F209" i="3"/>
  <c r="F208" i="3"/>
  <c r="F207" i="3"/>
  <c r="F206" i="3"/>
  <c r="F205" i="3"/>
  <c r="J161" i="3" l="1"/>
  <c r="F172" i="3"/>
  <c r="F169" i="3"/>
  <c r="F160" i="3"/>
  <c r="F174" i="3"/>
  <c r="F143" i="3"/>
  <c r="F152" i="3"/>
  <c r="F151" i="3"/>
  <c r="F150" i="3"/>
  <c r="F140" i="3"/>
  <c r="F141" i="3"/>
  <c r="F142" i="3"/>
  <c r="F139" i="3"/>
  <c r="F128" i="3"/>
  <c r="F132" i="3"/>
  <c r="F129" i="3"/>
  <c r="F130" i="3"/>
  <c r="F131" i="3"/>
  <c r="F110" i="3"/>
  <c r="F111" i="3"/>
  <c r="F112" i="3"/>
  <c r="F113" i="3"/>
  <c r="F114" i="3"/>
  <c r="F115" i="3"/>
  <c r="F116" i="3"/>
  <c r="F109" i="3"/>
  <c r="F117" i="3"/>
  <c r="F93" i="3"/>
  <c r="F90" i="3"/>
  <c r="F91" i="3"/>
  <c r="F92" i="3"/>
  <c r="F89" i="3"/>
  <c r="F75" i="3"/>
  <c r="F71" i="3"/>
  <c r="F72" i="3"/>
  <c r="F73" i="3"/>
  <c r="F74" i="3"/>
  <c r="F70" i="3"/>
  <c r="F52" i="3"/>
  <c r="F50" i="3"/>
  <c r="F48" i="3"/>
  <c r="F46" i="3"/>
  <c r="F45" i="3"/>
  <c r="F41" i="3"/>
  <c r="F42" i="3"/>
  <c r="F43" i="3"/>
  <c r="F40" i="3"/>
  <c r="F36" i="3"/>
  <c r="F37" i="3"/>
  <c r="F38" i="3"/>
  <c r="F35" i="3"/>
  <c r="F31" i="3"/>
  <c r="F32" i="3"/>
  <c r="F33" i="3"/>
  <c r="F30" i="3"/>
  <c r="F24" i="3"/>
  <c r="F25" i="3"/>
  <c r="F26" i="3"/>
  <c r="F27" i="3"/>
  <c r="F28" i="3"/>
  <c r="F23" i="3"/>
  <c r="F51" i="3"/>
  <c r="F49" i="3"/>
  <c r="F47" i="3"/>
  <c r="F44" i="3"/>
  <c r="F39" i="3"/>
  <c r="F34" i="3"/>
  <c r="F29" i="3"/>
  <c r="F22" i="3"/>
  <c r="C62" i="3"/>
  <c r="C61" i="3"/>
  <c r="C60" i="3"/>
  <c r="C59" i="3"/>
  <c r="C58" i="3"/>
  <c r="C57" i="3"/>
  <c r="C56" i="3"/>
  <c r="C55" i="3"/>
  <c r="J38" i="3"/>
  <c r="J39" i="3"/>
  <c r="J40" i="3"/>
  <c r="J41" i="3"/>
  <c r="J42" i="3"/>
  <c r="J43" i="3"/>
  <c r="J44" i="3"/>
  <c r="J37" i="3"/>
  <c r="F53" i="3"/>
  <c r="F10" i="3"/>
  <c r="F3" i="3"/>
  <c r="F4" i="3"/>
  <c r="F5" i="3"/>
  <c r="F6" i="3"/>
  <c r="F7" i="3"/>
  <c r="F8" i="3"/>
  <c r="F9" i="3"/>
  <c r="F118" i="1" l="1"/>
  <c r="F115" i="1"/>
  <c r="E110" i="1"/>
  <c r="S4" i="1"/>
  <c r="F112" i="1" l="1"/>
  <c r="G115" i="1" s="1"/>
  <c r="D121" i="1"/>
  <c r="F109" i="1"/>
  <c r="G109" i="1" s="1"/>
  <c r="G118" i="1"/>
  <c r="E111" i="1"/>
  <c r="E112" i="1" s="1"/>
  <c r="E113" i="1" s="1"/>
  <c r="E114" i="1" s="1"/>
  <c r="E115" i="1" s="1"/>
  <c r="E116" i="1" s="1"/>
  <c r="E117" i="1" s="1"/>
  <c r="E118" i="1" s="1"/>
  <c r="E119" i="1" s="1"/>
  <c r="E120" i="1" s="1"/>
  <c r="F121" i="1" l="1"/>
  <c r="G112" i="1"/>
</calcChain>
</file>

<file path=xl/sharedStrings.xml><?xml version="1.0" encoding="utf-8"?>
<sst xmlns="http://schemas.openxmlformats.org/spreadsheetml/2006/main" count="1745" uniqueCount="440">
  <si>
    <t>PROCESO</t>
  </si>
  <si>
    <t>ATENCIÓN A LA CIUDADANIA</t>
  </si>
  <si>
    <t>CÓDIGO</t>
  </si>
  <si>
    <t>A-ACI-FT-003</t>
  </si>
  <si>
    <t>VERSIÓN</t>
  </si>
  <si>
    <t>04</t>
  </si>
  <si>
    <t xml:space="preserve">FORMATO </t>
  </si>
  <si>
    <t>CONTROL DE REQUERIMIENTOS CIUDADANOS</t>
  </si>
  <si>
    <t>PÁGINA:</t>
  </si>
  <si>
    <t>1 DE 1</t>
  </si>
  <si>
    <t>VIGENTE DESDE</t>
  </si>
  <si>
    <t>Q</t>
  </si>
  <si>
    <t>MENSUAL</t>
  </si>
  <si>
    <t>TIPO REQ.</t>
  </si>
  <si>
    <t>REQUERIMIENTO</t>
  </si>
  <si>
    <t>ESTADO REQ</t>
  </si>
  <si>
    <t>RADICADO IDIPRON</t>
  </si>
  <si>
    <t>FECHA INGRESO REQ</t>
  </si>
  <si>
    <t>FECHA DE VENCIMIENTO</t>
  </si>
  <si>
    <t>FECHA DE RESPUESTA</t>
  </si>
  <si>
    <t>NOMBRE</t>
  </si>
  <si>
    <t>ASUNTO REQUERIMIENTO</t>
  </si>
  <si>
    <t>TIPIFICACION SERVICIOS</t>
  </si>
  <si>
    <t>CLASIFICADO A</t>
  </si>
  <si>
    <t>CANAL</t>
  </si>
  <si>
    <t>RESPUESTA</t>
  </si>
  <si>
    <t>ASUNTO 2</t>
  </si>
  <si>
    <t xml:space="preserve">       Fuera de términos
       Ultimo día
       Dentro de términos</t>
  </si>
  <si>
    <t>RANGOS DE CONTESTACION</t>
  </si>
  <si>
    <t>DIAS FALTANTES DE VENCIMIENTO</t>
  </si>
  <si>
    <t>PETICIÓN INTERÉS GENERAL</t>
  </si>
  <si>
    <t>N/A</t>
  </si>
  <si>
    <t>TEMAS ADMINISTRATIVOS</t>
  </si>
  <si>
    <t>SUBMETODOS</t>
  </si>
  <si>
    <t>WEB</t>
  </si>
  <si>
    <t>PETICIÓN INTERÉS PARTICULAR</t>
  </si>
  <si>
    <t>COMEDORES</t>
  </si>
  <si>
    <t>DIRECCION</t>
  </si>
  <si>
    <t>ESCRITO</t>
  </si>
  <si>
    <t>TEMAS MISIONALES UPIS</t>
  </si>
  <si>
    <t>JURIDICA</t>
  </si>
  <si>
    <t>SUBFINANCIERA</t>
  </si>
  <si>
    <t>DESARROLLO HUMANO</t>
  </si>
  <si>
    <t>QUEJA</t>
  </si>
  <si>
    <t>SOLICITUD DE INFORMACIÓN</t>
  </si>
  <si>
    <t>MISION BOGOTA</t>
  </si>
  <si>
    <t>ANÓNIMO</t>
  </si>
  <si>
    <t>RECLAMO</t>
  </si>
  <si>
    <t>BUZÓN</t>
  </si>
  <si>
    <t>SUGERENCIA</t>
  </si>
  <si>
    <t>FELICITACIÓN</t>
  </si>
  <si>
    <t>AGRADECIMIENTO POR SERVICIOS PRESTADOS</t>
  </si>
  <si>
    <t>FUNCIONARIO Y/O TRABAJADOR PUBLICO</t>
  </si>
  <si>
    <t>BAÑOS PUBLICOS</t>
  </si>
  <si>
    <t>TEMAS ADMINISTRATIVOS CONVENIOS</t>
  </si>
  <si>
    <t>SOLICITUD DE INTERVENCION</t>
  </si>
  <si>
    <t>ANGELA LEON</t>
  </si>
  <si>
    <t>AURA CRISTINA ROCHA</t>
  </si>
  <si>
    <t>HENDRIKA  GARCIA ALBARRACIN</t>
  </si>
  <si>
    <t>RECIBAN UN CORDIAL SALUDO. DE MANERA ATENTA, TENIENDO EN CUENTA QUE ADELANTO PROCESO EJECUTIVO DE ALIMENTOS A FAVOR DE MI HIJA MENOR DE EDAD EN EL JUZGADO 15 DE FAMILIA, PROCESO 2015-765, POR LO QUE SE ORDENO EL EMBARGO DE SUS SALARIOS Y EMOLUMENTOS / HONORARIOS PERCIBIDOS, Y QUE EN CONSECUENCIA SE REQUIRIO A LA ALCALDIA DE TEUSAQUILLO PARA QUE HICIERA LA RETENCION DEL 35% DE LO PERCIBIDO ALLI POR MOISES ELIAS CARRAÑO POLO, IDENTIFICADO CON LA CEDULA DE CIUDADANIA NUMERO 77.190.727 Y LO CONSIGNARA EN EL BANCO AGRARIO A MI NOMBRE, SOLICITO ME INFORME: 1. RELACION DE CONSIGNACIONES HECHAS A MI NOMBRE, FECHAS, CORRESPONDENCIA DEL MES PAGADO, ASI COMO LOS MONTOS CONSIGNADOS. 2. ¿HASTA CUANDO SE ENCUENTRA VINCULADO MOISES ELIAS CARRAÑO POLO, CON LA ALCALDIA DE TEUSAQUILLO Y BAJO QUE MODALIDAD DE VINCULACION? 3. ASI MISMO, SOLICITO A LA ALCALDIA MAYOR DE BOGOTA, ME INFORME SI EL MENTADO SEÑOR TIENE EN LA ACTUALIDAD DUPLICIDAD DE CONTRATOS O DE VINCULACIONES CON EL DISTRITO, SEÑALANDO EL TIPO DE VINCULACION, NUMERO DE CONTRATO SI ES DEL CASO, VIGENCIA Y MONTO PERCIBIDO. LO ANTERIOR CON EL FIN DE CONTINUAR PROTEGIENDO LOS DERECHOS HUMANOS Y FUNDAMENTALES PREVALENTES DE MI HIJA MENOR DE EDAD. SIN OTRO PARTICULAR. CORDIALMENTE, HENDRIKA GARCIA A. C.C. 46.451.223 CELULAR 3005719369 RECIBO NOTIFICACIONES EN: HENDRIKA.GARCIA@GMAIL.COM CALLE 6A NO. 94 A -25 CASA 251 BOGOTA</t>
  </si>
  <si>
    <t>OFICIO 2016EE991 DE FECHA 12 ABRIL./2016</t>
  </si>
  <si>
    <t>YAG041</t>
  </si>
  <si>
    <t>NEIFI ALEJANDRA PIÑEROS</t>
  </si>
  <si>
    <t>Usuaria de la UPI LA 27 presenta reclamo por inconvenientes en la recogida de la ropa interior.</t>
  </si>
  <si>
    <t>OFICIO 2016EE1063 DE FECHA 19 ABRIL./2016</t>
  </si>
  <si>
    <t>YAG042</t>
  </si>
  <si>
    <t>Usuaria de la UPI LA 27 presenta reclamo por inconvenientes en la lavada de la ropa interior.</t>
  </si>
  <si>
    <t>OFICIO 2016EE1064 DE FECHA 19 ABRIL./2016</t>
  </si>
  <si>
    <t>YAG043</t>
  </si>
  <si>
    <t>NATALIA MOSQUERA LANDAZURY</t>
  </si>
  <si>
    <t>Usuaria de la UPI LA 27 sugiere les cambien la merienda por otras alternativas.</t>
  </si>
  <si>
    <t>OFICIO 2016IE3614 DE FECHA 27 ABRIL./2016</t>
  </si>
  <si>
    <t>JEFFERSON TAMAYO DIAS</t>
  </si>
  <si>
    <t>SOLICITO COPIA DE LOS CONTRATOS ESTABLECIDOS ENTRE EL 2004 AL 2016 ENTRE LA ALCALDIA DE BOGOTA, SEA DE SU DEPENDENCIA O LAS SECRETARIA ADSCRITAS Y ENTIDADES DISTRITALES Y LA CORPORACION NUEVO ARCO IRIS CON NIT 830016561-1 , EL COLECTIVO DE ABOGADOS JOSE ALVEAR RETREPO CON NIT 860063142 – 8 Y LA FUNDACION MANUEL CEPEDA VARGAS PARA LA PAZ, LA JUSTICIA SOCIAL Y LA CULTURA CON NIT. 830003148 – 6.</t>
  </si>
  <si>
    <t>OFICIO 2016EE1026 DE ABR.14/2016</t>
  </si>
  <si>
    <t>YAG044</t>
  </si>
  <si>
    <t>MIGUEL ZAPATA</t>
  </si>
  <si>
    <t>INTERPONE RECLAMO POR EL MAL MANEJO DEL PROGRAMA JOVENEZ EN PAZ</t>
  </si>
  <si>
    <t>OFICIO 2016EE1301 DE MAY.12/2016</t>
  </si>
  <si>
    <t>2016ER1476</t>
  </si>
  <si>
    <t>Presenta reclamo ante la personería de Bogotá por falta de recursos en la UPI ESCNNA.</t>
  </si>
  <si>
    <t>OFICIO 2016EE1175 DE MAY.02/2016</t>
  </si>
  <si>
    <t>YAG045</t>
  </si>
  <si>
    <t>Usuaria de la UPI LA VEGA presenta reclamo por algunos comportamientos de algunas niñas y algunos profes con las demás alumnas.</t>
  </si>
  <si>
    <t>OFICIO 2016EE1295 DE MAY.12/2016</t>
  </si>
  <si>
    <t>YAG046</t>
  </si>
  <si>
    <t>Usuaria de la UPI LA VEGA sugiere algunos cambios en los alimentos dados en la unidad.</t>
  </si>
  <si>
    <t>OFICIO 2016EE1296 DE MAY.12/2016</t>
  </si>
  <si>
    <t>YAG047</t>
  </si>
  <si>
    <t>ERIKA ALFARO</t>
  </si>
  <si>
    <t>Usuaria de la UPI LA VEGA sugiere q les dejen traer celular y les den mas paseos.</t>
  </si>
  <si>
    <t>OFICIO 2016EE1298 DE MAY.12/2016</t>
  </si>
  <si>
    <t>YAG048</t>
  </si>
  <si>
    <t>OSCAR CAMPOS Y OTROS</t>
  </si>
  <si>
    <t>Usuario de la UPI SAN FRANCISCO sugiere que lo trasladen al EDEN junto a otros dos estudiantes.</t>
  </si>
  <si>
    <t>OFICIO 2016IE4031 DE MAY.12/2016</t>
  </si>
  <si>
    <t>YAG049</t>
  </si>
  <si>
    <t>LAURA YARITZA SOGAMOSO</t>
  </si>
  <si>
    <t>Usuaria de la UPI LA VEGA presenta reclamo por la falta de enfermera en las horas de la noche y fines de semana.</t>
  </si>
  <si>
    <t>YAG050</t>
  </si>
  <si>
    <t>DANNA LOPEZ</t>
  </si>
  <si>
    <t xml:space="preserve">Usuaria de la UPI LA VEGA sugiere algunos arreglos para la unidad y que los lleven de paseo de integración con otras unidades. </t>
  </si>
  <si>
    <t>OFICIO 2016IE4032 DE MAY.12/2016</t>
  </si>
  <si>
    <t>YAG051</t>
  </si>
  <si>
    <t>ALBERTO PARRA CORREA</t>
  </si>
  <si>
    <t>Usuario del sistema Transmilenio presenta queja en contra de los guías de del programa Misión Bogotá.</t>
  </si>
  <si>
    <t>OFICIO 2016EE1183 DE MAY.05/2016</t>
  </si>
  <si>
    <t>ALEJANDRO EMIRO PRINCE</t>
  </si>
  <si>
    <t>SE LE INFORME CUAL VA SER LA POLITICA PUBLICA SOCIAL PARA EL HABITANTE DE LA CALLE</t>
  </si>
  <si>
    <t>OFICIO 2016EE1119 DE ABR.26/2016</t>
  </si>
  <si>
    <t>JHON JAIRO RIAÑO</t>
  </si>
  <si>
    <t>SE REALICE EL CONTROL POLITICO Y SOCIAL A LOS PROYECTOS QUE SE DESARROLLAN AL INTERIOR DEL IDIPRON Y LOS QUE REALIZA CON POBLACIONES VULNERABLES ASI COMO............</t>
  </si>
  <si>
    <t>OFICIO 2016EE1352 DE MAY.16/2016</t>
  </si>
  <si>
    <t>LUISA CASTRO PULIDO</t>
  </si>
  <si>
    <t xml:space="preserve"> SOLICITUD DE INFORMACION RELACIONADA CON POBLACION PROCESA POR TRAFICO Y OTROSANEXO DERECHO DE PETICION- </t>
  </si>
  <si>
    <t>OFICIO 2016EE1117 DE ABR.26/2016</t>
  </si>
  <si>
    <t>BRAYAN CAÑON RODRIGUEZ</t>
  </si>
  <si>
    <t>BUENAS QUIERO SABER COMO PUEDO HACER PARTE DE MISION BOGOTA PARA TRABAJAR EN LAS ESTACIONES DE TRASMILENIO GRACIAS</t>
  </si>
  <si>
    <t>OFICIO 2016EE1152 DE ABR.28/2016</t>
  </si>
  <si>
    <t>SEÑOR DIRECTOR COMO ES POSIBLE QUE LA ADMINISTRACIONCONTINUE INSISTIENDO EN CONVIVIR CON EL SEÑOR MATURANA QUE ES UN PELIGRO PARA LOS FUNCIONARIOS TRABAJO HACE TIEMPO ACA Y NUNCA HABIA TENIDO MIEDO DE VENIR A TRABAJAR PERO EL COMPORTAMIENTO AGRESIVO DE EL SEÑOR ME ATEMORIZA. LO MAS TRISTE ES QUE LOS JEFES DE UNO NO ENTIENDEN QUE EL IDIPRON YA LO HABIA AYUDADO ANTES Y SU RESPUESTA HA SIDO SIEMPRE AGRESION Y VULGARIDADES EN CONTRA DE LOS QUE LE TEMEMOS Y NO LE AYUDAMOS. QUE ESTAN ESPERANDO QUE CORTE A ALGUIEN? PORQUE CON LOS JEFES ES UN ANGELITO PERSEGUIDO Y DISCRIMINADO Y CON LOS TRABAJADORES ES GROSERO PATAN Y AGRESIVO. QUE ESTAN ESPERANDO QUE ALGUNO DE NOSOTROS SALGA HERIDO PARA HACER ALGO? SEGUN LAS NORMAS DEL IDIPRON ESTE SEÑOR YA CUMPLIO SU EDAD PARA SER BENEFICIARIO Y DE SER ASI LO PODRIAN METER A UNA UNIDAD DONDE NO TENGA CONTACTO CON NOSOTROS. TENGO MIEDO DE REPRESALIAS EN MI CONTRA POR ESTE MENSAJE PERO MERECEMOS UN LUGAR TRANQUILO DONDE TRABAJAR.</t>
  </si>
  <si>
    <t>OFICIO 2016EE1543 DE JUN.03/2016</t>
  </si>
  <si>
    <t>YAG052</t>
  </si>
  <si>
    <t>Usuario del COMEDOR SAN CRISTOBAL sugiere que cambien algunos procedimientos del las operarias del comedor.</t>
  </si>
  <si>
    <t>OFICIO 2016EE1166 DE MAY.2/2016</t>
  </si>
  <si>
    <t>2016ER1670</t>
  </si>
  <si>
    <t>ANGELICA  WILCHES ZARATE</t>
  </si>
  <si>
    <t>REINTEGRACION JUVENIL QUISIERA SABER SI HAY ALGUN TIPO DE CURSOS QUE REINTEGRE A JOVENES EN SITUACION DE REINTEGRACION SOCIAL A LA COMUNIDAD TENGO UN FAMILIAR QUE PERTENECIA A UNA PANDILLA MATARON A SU HERMANO HACE UNA SEMANA PERO EL QUIERE CAMBIAR SU FUTURO LE AGRADECERIA RESPONDIERA A MI SOLICITUD O ME OFRECIERAN ALGUNA INFORMACION GRACIAS</t>
  </si>
  <si>
    <t>OFICIO 2016EE1404 DE MAY.23/2016</t>
  </si>
  <si>
    <t>PAULA ANDREA PULIDO</t>
  </si>
  <si>
    <t>SOLICITUD DE UN CAI PARA EL B ACEVEDO TEJADA. INDIGENCIA MANEJO DE BASURAS CURSOS Y ACTOS CULTURALES FECHAS ESPECIALES. RECURSOS, PROYECTOS COMUNIDAD</t>
  </si>
  <si>
    <t>OFICIO 2016EE1351 DE MAY.16/2016</t>
  </si>
  <si>
    <t>NO HAY GEGESTION EEN IIDIIDIPRIDIPRONIDIPRON PPESPESIMPESIMOEPESIMO EL DDIRDIRECDIRECTODIRECTOR YY SUS ASESORES QUE TRISTEZA EL TRABAJO PARA NOSOTROS LOS DESAMPARADOS NO TENEMOS COMIDA NI PROFES NI ELEMENTOS NI RECREACION I ESTUDIO NADA NOS QUITARON TODO YA NO NOS AYUDAN LASTIMA EL PADRE GRAJALES Y SUEQUIPO DIRECTIBO NO SABEN NADA DE LO PUBLICO O CONOCEN LA NECESIDAD DE NOSOTROS LOS POBRES LOS DESBALIDOS LA ASESORA DE DIRECION BIBIANA NO SABE DONDE ESTA PARADA EL ASESOR ALVARO NUNCA VIENE A TRABAJAR NUNCA ESTA EL SEÑOR MAURICIO DESCONOCE SU TRABAJO TODO LO REPRESA EL SEÑOR ALIRIO Y SU GRUPO NUEVO DE ASESORES TAMPOCO SABEN DE TRABAJO CON NOSOTROS LOS POBRES LOS DE LA CALLE EL UNICO QUE SABE ES LEMMY Y MONICA Y GUSTAVO DE RESTO PUROS CONTRATOS DE CORBATA PURA PLATA PERDIDA EL SEÑOR MAURICIO CONTRATO CUATRO ASESORES YNINGUNO DA PIE CON BOLA CORRUPTOS SEMEHANTES CONTRATOS PARA INEPTOS Y TAMBIEN QUIEREN SACAR A LOS DE LA PLANTA TEMPORAL QUIEREN SACAR A LOS QUE TRABAJAN A LOS QUE HACEN SE ACABO ABRIL Y NI TENEMOS LO DICHO INEPTOS PERO QUE SE ATENGAN A LAS DEMANDAS POR LA MORTANDAN QUE PIENSAN HACER NO EJEVUTAN LA PLATA SOLO HAN CONTRATADO SUS AMIGOS Y LO PEOR ESTAN EN BOGOTA Y SE TRAJERON A TODA CUCUTA COMO SI LOS BOGOTANOS NO PUDIERAN TRABAJAR ESTO YA LO DENUNCIAMOS PORQUE ES IDIPRON SUCURSAL CUCUTA AHORA OTRA COSITA EL UNICO DIREVTOR CURA QUE SE LE OCURRE DEJAR EMTRAR AL LADRON PICARO VICIOSO AGRESIVO DEL MATURANA UN TIPO DE MIEDO QUE DEBE HACER ALGO Y NO DE VAGO ESO ES SU PROYECTO SEÑOR CURA' PERO TRANQUILOS NOS ESTAMOS ENCARGANDO DE QUE CIERREM EL INSITUTO POR INEPTOS COMO SUSTED PADRE GRAJALESE Y SUS ASSESORES DE TAN BAJO NIVEL PERO COBRAR SI</t>
  </si>
  <si>
    <t>OFICIO 2016EE1397 DE MAY.20/2016</t>
  </si>
  <si>
    <t>SEÑOR DIRECTOR WILFREDO GRAJALES CORDIAL SALUDO SOY FUNCIONARIO PUBLICO DE PLANTA TEMPORAL DEL IDIPRON QUE VOTE POR PENALOSA COMO LA ESPERANZA DE UNA MEJOR ADMINISTRACION QUE VENIA BAJO EL LIDERAZGO AUTORITARIO, IRRESPETUOSO Y ARROGANTE DEL SEÑOR ROBERTO CONTRERAS DE LA BOGOTA HUMANA. SIN EMBARGO CON TODO EL MALTRATO PSICOLOGICO QUE GENERABA EN LOS FUNCIONARIOS RESPETO LA GESTION DE TODOS LOS CONTRATISTAS, EL TIEMPO QUE LLEVABAN EN SUS CARGOS Y LOS VINCULO A LA PLANTA TEMPORAL. HOY LA NUEVA ADMINISTRACION CON LA FALACIA MENTAL DE UNA BOGOTA MEJOR PARA TODOS, ESTÁN DEJANDO VENCER TODOS LOS CONTRATOS DE PRESTACION DE SERVICIOS DE LA JENTE CON EXPERIENCIA Y GENERANDO NUEVAS OPS PARA CIUDADANOS DE CUCUTA, SE SABE QUE TIENEN MUCHAS CUOTAS POLÍTICAS PERO QUIERO QUE ME RESPONDA LAS SIGUIENTES PREGUNTAS: 1. DONDE ESTA EL DERECHO AL TRABAJO DE LOS FUNCIONARIOS Y CONTRATISTAS DEL IDIPRON? 2. PORQUE A SABIENDAS QUE EL IDIPRON TIENE APROPIADO EL PRESUPUESTO PARA LA PLANTA TEMPORAL PARA LOS 12 MESES DE LA VIGENCIA 2016 NO HAN GESTIONADO LA AMPLIACIÓN DE LA PLANTA TEMPORAL? 3. SI DEJAN VENCER LA PLANTA TEMPORAL QUE VA A PASAR CON LOS FUNCIONARIOS? 4. CUAL ES EL PERFIL DEL SUBDIRECTOR ADMINISTRATIVO Y FINANCIERO MAURICIO DIAZ LOZANO QUE HA NECESITADO CONTRATAR 4 ASESORES, (FINANCIERO, ADMINISRATIVO, DE SISTEMAS Y JURIDICO)? 5. NO SON MUCHOS ASESORES PARA UNA SOLA SUBDIRECCION?</t>
  </si>
  <si>
    <t>2016ER1711</t>
  </si>
  <si>
    <t xml:space="preserve">DANIEL YATE MARTINEZ </t>
  </si>
  <si>
    <t>BENEFICIARIO DEL IDIPRON INTERPONE DERECHO DE PETICION SOLICITANDO  NO LO DESVINCULEN POR CUMPLIR 29 AÑOS DE EDAD</t>
  </si>
  <si>
    <t>OFICIO 2016EE1429 DE MAY.24/2016</t>
  </si>
  <si>
    <t>JHANSON JULIO CARO</t>
  </si>
  <si>
    <t xml:space="preserve">DE ACUERDO AL DOCUMENTO ADJUNTO LA SOCIEDAD DE CIRUGÍA DE BOGOTA; SOLICITA DE INTERVENCIÓN CASO DE MADRE ADOLESCENTE VINCULACIÓN A PROGRAMAS DE PROMOCIÓN Y PREVENCIÓN </t>
  </si>
  <si>
    <t>OFICIO 2016EE1398 DE MAY.20/2016</t>
  </si>
  <si>
    <t>YAG053</t>
  </si>
  <si>
    <t>Usuarios de la UPI FLORIDA presentan propuesta para que les dejen llevar aparatos electronicos.</t>
  </si>
  <si>
    <t>OFICIO 2016EE1428 DE MAY.24/2016</t>
  </si>
  <si>
    <t>YAG054</t>
  </si>
  <si>
    <t>BRAYAN ANDRES REY RINCÓN</t>
  </si>
  <si>
    <t>Usuario de la UPI FLORIDA sugiere algunos implementos para la unidad y algunos paseos a otras unidades.</t>
  </si>
  <si>
    <t>OFICIO 2016EE1430 DE MAY.24/2016</t>
  </si>
  <si>
    <t>YAG055</t>
  </si>
  <si>
    <t>ANDERSON HERNÁNDEZ AGUIRRE</t>
  </si>
  <si>
    <t>OFICIO 2016EE1422 DE MAY.24/2016</t>
  </si>
  <si>
    <t>BOGOTA. MAYO 3 DE 2016 SRES. POLICIA METROPOLITANA LOCALIDAD SUBA CAI VILLA DEL PRADO CUADRANTES BOGO-TA ASUNTO.SOLICITUD DE INCREMENTAR LA VIGILANCIA EN EL SECTOR DE MIRANDELA ,SAN PEDRO ,GUICANI .ESPECIALMENTE EN PARQUES . LOCALIDAD DE SUBA,POR TRAFICO DE COCAINA,MARIHUANA . APRECIADA POLICIA UN ATENTO SALUDO,POR MEDIO DE LA PRESENTE LES ROGAMOS COMO FAMILIA Y RESIDENTES EN EL SECTOR DE MIRANDELA , AUMENTAR LA VIGILANCIA Y PATRULLAJE EN LOS PARQUES MIRANDELA ,SAN PEDRO, BALCONES DE VILANOVA Y ATICOS DEL NORTE Y GUICANI .DEBIDO AL AUMENTO DE TRAFICO Y COMERCIO DE COCAINA ,MARIHUANA ,ESPECIALMENTE EN LOS JOVENES. LES PRESENTO ALGUNOS MALEANTES DEL FUTURO ,ESTILO.PABLO ESCOBAR DEL SECTOR DE SAN PEDRO , ESTA A LA CABEZA UN MUCHACHO , NICOLAS , APARECE EN FACEBOOK ,COMO NICO SOSA, APODADO EL ENANO,OSCAR MAHECHA . ANEXO FOTOS DE ESTOS MUCHACHOS , NICO SOSA EL CUAL, VIVE EN EL CONJUNTO DE CASAS DE SAN PEDRO 2 CASA NUMERO 4 Y LA MAMA ES MAGALY NIÑO . AGRADECIENDO SU COLABORACION.</t>
  </si>
  <si>
    <t>OFICIO 2016EE1405 DE MAY.23/2016</t>
  </si>
  <si>
    <t>ANGELICA VIVIANA CORTES</t>
  </si>
  <si>
    <t xml:space="preserve">OMOS FUNDACIÓN LIBÉRATE, EN ESTA OPORTUNIDAD QUEREMOS DAR A CONOCER UN PROGRAMA DE TRATAMIENTO AMBULATORIO PARA NIÑOS Y ADOLESCENTES CONSUMIDORES DE SUSTANCIAS PSI COACTIVAS EN LA EDAD DE 13 A 18 AÑOS </t>
  </si>
  <si>
    <t>OFICIO 2016EE1420 DE MAY.24/2016</t>
  </si>
  <si>
    <t>MONICA ROCIO ESPITIA</t>
  </si>
  <si>
    <t>DE ACUERDO AL DOCUMENTO ADJUNTO REMITIDO POR LA DEFENSORIA DEL PUEBLO; LA PETICIONARIA EN CALIDAD DE MADRE DEL AUXILIAR BACHILLER MICHAEL ENRIQUE GIL ESPITIA CON CÉDULA 1024581441 DE LA MANERA MAS RESPETUOSA ME PERMITO PONER EN CONOCIMIENTO LOS MOTIVOS POR LOS CUALES HEMOS DETECTADO QUE EL NO ASISTE A LA ESTACIÓN DE AUXILIARES DE POLICÍA DE MODELA COMO ES SU DEBER. EL JOVEN CUANDO INGRESO A PRESTAR SU SERVICIO EL 27 DE JULIO DE 2015 NO LE CONOCÍAMOS NINGÚN VICIO, PERO ACTUALMENTE SE ENCUENTRA CONSUMIENDO SUSTANCIAS PSI COACTIVAS Y ES EL MOTIVO REAL POR EL CUAL NO ASISTE CON LA REGULARIDAD QUE DEBERÍA SER, A LO QUE SOLICITO APOYARME PARA LA RESOCIALIZACION DE MI HIJO</t>
  </si>
  <si>
    <t>OFICIO 2016EE1421 DE MAY.24/2016</t>
  </si>
  <si>
    <t>DESEO LLEVAR A CABO UNA QUEJA FORMAL CONTRA LA ADMINISTRACION, GERENTE O SUPERVISOR DEL PROGRAMA MISION BOGOTA HUMANA, QUE SE ENCUENTRA ENCARGADO DE SU FUNCIONAMIENTO EN EL PORTAL DE LAS AMERICAS Y EN CONTRA DE LOS CONDUCTORES DE LA RUTA B28, POR DOS RAZONES. 1. LOS FUNCIONARIOS DE BOGOTA HUMANA, QUE SE ENCUENTRAN EN LAS DIFERENTES PLATAFORMAS DEL PORTAL, NO ESTA CUMPLIENDO NINGUNA LABOR, NO POR LOMENOS PARA LOS QUE LOS CONTRATARON O LO QUE HACIA EN AL ADMINISTRACION PASADA QUE ERA ORDENAR EL INGRESO DE LOS PASAJEROS Y ESO SI QUE ES IMPORTANTE, CON APOYO DE LA POLICIA, PERO ESTOS SEÑORES AL IGUAL QUE LOS POLICIAS QUE COLOCARON EN EL PORTAL SOLO SE INTERESAN POR HABLAR CON SUS COMPAÑEROS Y POR INTIMIDAR A LAS MUJERES ATRACTIVAS QUE USAN ESTE SERVICIO. 2. EN CONTRA DE LOS CONDUCTORES POR QUE PARECIERA QUE DISFRUTARAN CON EL DOLOR AJENO, YA QUE CADA VEZ QUE NO PARAN EN EL LUGAR CORRECTO PARA HACER EL CARGUE DE PASAJEROS, LAS FILAS SE ADELNTAN O ATRASAN Y ESTO HACE QUE LOS PASAJEROS SE DESORGANIZEN Y PASEN POR ENCIMA DE LA PERSONA QUE SE CAYO O DE LA MUJER QUE LLEVA EL NIÑO EN BRAZOS. COLOCO ESTA QUEJA CON LA ESPERANZA DE QUE SE HAGA EL LLAMADOS DE ATENCION NECESARIO AL SUPERVISOR DE MISION BOGOTA 2016, A LOS FUNCIONARIOS QUE SE ENCUENTRAN LAS TRES PLATAFORMAS DEL PORTAL, EN ESPECIAL DE LA RUTA B28, DE LOS POLICIAS ASIGNADOS A LA SEGURIDAD DE LOS USUARIOS QUE UTILIZAN ESTE TRANSPORTE Y A LOS CONDUCTORES DE LA RUTA B28</t>
  </si>
  <si>
    <t>OFICIO 2016EE1389 DE MAY.19/2016</t>
  </si>
  <si>
    <t xml:space="preserve">DESEO PONER EN EVIDENCIA LA FALTA DE COMPROMISO DEL PERSONAL DE MISION BOGOTA EN EL PORTAL DE LAS AMERICAS, QUE INDIFERENTES PERMITEN Y NO HACEN VALER SU PRESENCIA, CREO QUE HACE FALTA UNA SEÑORA QUE LOS COORDINABA HASTA EL MES ANTEPASADO EN FEBRERO Y POR LA CUAL SE HACIAN LAS FILAS, SE RESPETABA LA FILA Y NO SE PRESENTABAN TANTAS PELEAS COMO EN ESTE MES, POR ESO HAGO UN LLAMADO AL ENCARGO O ENCARGADA DE ESTAS PERSONAS PARA RECORDARLES LO IMPORTANTE QUE ES SU TRABAJO, PARA QUE NOS EDUQUEN Y DESPUES DE UN TIEMPO PODREMOS HACER LA FILA SOLOS Y DE SEGURO QUE A LOS COLADOS S LOS SACAREMOS NOSTROS MISMOS. GRACIAS POR HACER ALGO Y ESPERO ESTO NO SE QUEDE EN EL PAPEL O UN CORREO GUARDADO, SERIA MUY GRATO VER UN CAMBIO EN ESTAS PERSONAS EL DIA DE MAÑANA, QUE NO SOLO LLEGUEN A HABLAR CON LOS AMIGOS O POR CELULAR O LOS MUCHACHOS SIGAN DE AMORES CON LAS MUJERES DE MISION BOGOTA O CON LOS DE LA POLICIA O PEOR AUN CON LOS USUARIOS. </t>
  </si>
  <si>
    <t>OFICIO 2016EE1388 DE MAY.19/2016</t>
  </si>
  <si>
    <t>2016ER1760</t>
  </si>
  <si>
    <t>CARLOS ARTURO VELANDIA DIAZ</t>
  </si>
  <si>
    <t>El ciudadano Carlos Velandia solicita por medio de derecho de petición copias autenticadas del proceso de licitación publica numero LP001 de 2016</t>
  </si>
  <si>
    <t>OFICIO 2016EE1305 DE MAY.12/2016</t>
  </si>
  <si>
    <t>2016ER1795</t>
  </si>
  <si>
    <t>BLANCA YANIRA AVELLANEDA GONZALEZ</t>
  </si>
  <si>
    <t>Blanca Yanira Avellaneda González presenta derecho de petición solicitando que le garanticen su continuidad labora para garantizar los derechos conexos de seguridad social.</t>
  </si>
  <si>
    <t>OFICIO 2016EE1510 DE JUN.02/2016</t>
  </si>
  <si>
    <t>2016ER1804</t>
  </si>
  <si>
    <t>ARISTOBULO REYES LOPEZ MARTINEZ</t>
  </si>
  <si>
    <t>El señor Aristóbulo López presenta derecho de petición solicitando certificado de salarios devengados del año 2001.</t>
  </si>
  <si>
    <t>OFICIO 2016EE1321 DE MAY.13/2016</t>
  </si>
  <si>
    <t>2016ER1806</t>
  </si>
  <si>
    <t>LUZ CONSTANZA SAENZ RODRIGUEZ</t>
  </si>
  <si>
    <t>La señora Luz Sáenz presenta derecho de petición solicitando información del fondo de pensiones al cual se realizaron los aportes en el periodo laborado en el Idipron.</t>
  </si>
  <si>
    <t>OFICIO 2016EE1533 DE JUN.02/2016</t>
  </si>
  <si>
    <t>2016ER1828</t>
  </si>
  <si>
    <t>LETUHY TÉLLEZ HERNÁNDEZ</t>
  </si>
  <si>
    <t>Letuhy Téllez representante legal de la empresa REFRIPLAST presenta derecho de petición solicitando pagos pendientes del contrato que prestaron con el IDIPRON.</t>
  </si>
  <si>
    <t>OFICIO 2016EE1507 DE JUN.01/2016</t>
  </si>
  <si>
    <t>YAG056</t>
  </si>
  <si>
    <t>JUAN DAVID QUINTANA ARENAS</t>
  </si>
  <si>
    <t>Usuario de la UPI LA RIOJA sugiere mas seguridad en la unidad por algunos robos entre estudiantes.</t>
  </si>
  <si>
    <t>OFICIO 2016IE4784 DE JUN.02/2016</t>
  </si>
  <si>
    <t>YAG057</t>
  </si>
  <si>
    <t>Usuario de la UPI LA RIOJA por inconvenientes con algunos compañeros de la unidad.</t>
  </si>
  <si>
    <t>OFICIO 2016IE4689 DE JUN.01/2016</t>
  </si>
  <si>
    <t>YAG058</t>
  </si>
  <si>
    <t>RICHARD BUILA GRUESO</t>
  </si>
  <si>
    <t>Usuario de la UPI LA RIOJA solicita ayuda con el cambio de la EPS ay que vivía en otra ciudad y no a podido realizar el cambio.</t>
  </si>
  <si>
    <t>OFICIO 2016IE4688 DE JUN.01/2016</t>
  </si>
  <si>
    <t>YAG059</t>
  </si>
  <si>
    <t>JHONNY PALOMEQUE</t>
  </si>
  <si>
    <t>Usuario de la UPI LA RIOJA siguiere les brinden información o charlas de sexualidad y también les ayuden con la inseguridad que se vive dentro de la unidad.</t>
  </si>
  <si>
    <t>OFICIO 2016IE4785 DE JUN.02/2016</t>
  </si>
  <si>
    <t>YAG060</t>
  </si>
  <si>
    <t>MARÍA ANGÉLICA TIMOTE PARADA</t>
  </si>
  <si>
    <t>Usuaria de la UPI LA 27 presenta queja en contra del profesor de teatro por maltrato y también sugiere les brinden talleres en las horas de la tarde.</t>
  </si>
  <si>
    <t>OFICIO 2016IE4694 DE JUN.01/2016</t>
  </si>
  <si>
    <t>YAG061</t>
  </si>
  <si>
    <t>ÁNGELA DAYANA LEÓN</t>
  </si>
  <si>
    <t>Usuaria de la UPI LA 27 sugiere que vuelva la profesora Marlly González y que le ayuden con el comportamiento de dos niños que llegan a la unidad diariamente.</t>
  </si>
  <si>
    <t>OFICIO 2016IE4696 DE JUN.01/2016</t>
  </si>
  <si>
    <t>YAG062</t>
  </si>
  <si>
    <t>Usuaria de la UPI LA 27 sugiere mas talleres para la unidad y arreglar las puertas de los baños.</t>
  </si>
  <si>
    <t>OFICIO 2016IE4695 DE JUN.01/2016</t>
  </si>
  <si>
    <t>YAG063</t>
  </si>
  <si>
    <t>MARÍA CAMILA PADUA</t>
  </si>
  <si>
    <t>Usuaria de la UPI LA 27 presenta reclamo por que les quitaron las salidas cada 8 días y los celulares.</t>
  </si>
  <si>
    <t>OFICIO 2016IE4693 DE JUN.01/2016</t>
  </si>
  <si>
    <t>YAG064</t>
  </si>
  <si>
    <t>LAURA ALEJANDRA GONZÁLEZ</t>
  </si>
  <si>
    <t>OFICIO 2016IE4692 DE JUN.01/2016</t>
  </si>
  <si>
    <t>YAG065</t>
  </si>
  <si>
    <t>LUSA MONTAÑO VALENCIA</t>
  </si>
  <si>
    <t>OFICIO 2016IE4691 DE JUN.01/2016</t>
  </si>
  <si>
    <t>YAG066</t>
  </si>
  <si>
    <t>KAREN DANIELA TRIANA</t>
  </si>
  <si>
    <t>Usuaria de la UPI LA 27 solicita el traslado de la hermana que se encuentra en la UPI LA VEGA.</t>
  </si>
  <si>
    <t>OFICIO 2016IE4650 DE MAY.31/2016</t>
  </si>
  <si>
    <t>EDWAR ALBERTO MORENO ARBELAEZ</t>
  </si>
  <si>
    <t>SE RECIBE PETICION SUSCRITO POR EDWARD ALBERTO MORENO ARBELAEZ, ALCALDE LOCAL CIUDAD BOLIVAR, QUIEN REMITE SOLICITUD DE IVAN CASA RUIZ QUIEN SOLICITA INFORMACION RELACIONADA CON BAÑOS PÚBLICOS POR LOCALIDADES, VER ADJUNTO. RAD. 2016ER32910 DEL 10/05/16</t>
  </si>
  <si>
    <t>MARIA LUISA PEREZ PERDOMO</t>
  </si>
  <si>
    <t>SOLICITUD DE INFORMACION EN RELACION DE PAGOS DE CONTRATISTAS DESDE QUE SE RADICA LA CUENTA DE COBRO EN LAS ENTIDADES DEL DISTRITO</t>
  </si>
  <si>
    <t>OFICIO 2016EE1536 DE JUN.02/2016</t>
  </si>
  <si>
    <t>2016ER1845</t>
  </si>
  <si>
    <t>SANDRA M. CARVAJAL MONTIEL</t>
  </si>
  <si>
    <t xml:space="preserve">INTERPOMNE DERECHO DE PETICION  SOLICITANDO CONTINUIDAD LABORAL </t>
  </si>
  <si>
    <t>OFICIO 2016EE1516 DE JUN.02/2016</t>
  </si>
  <si>
    <t>YAG067</t>
  </si>
  <si>
    <t xml:space="preserve">Usuario del COMEDOR BOSA presenta reclamo por un inconveniente que se le presento con su hijo. </t>
  </si>
  <si>
    <t>OFICIO 2016EE1450 DE MAY.25/2016</t>
  </si>
  <si>
    <t>YAG068</t>
  </si>
  <si>
    <t>MARÍA OLGA URREGO</t>
  </si>
  <si>
    <t>Usuario del COMEDOR BOSA presenta reclamo por los pagos de los aportes voluntarios.</t>
  </si>
  <si>
    <t>OFICIO 2016EE1451 DE MAY.25/2016</t>
  </si>
  <si>
    <t>YAG069</t>
  </si>
  <si>
    <t>LUIS ENRIQUE RAMÍREZ</t>
  </si>
  <si>
    <t>OFICIO 2016EE1448 DE MAY.25/2016</t>
  </si>
  <si>
    <t>YAG070</t>
  </si>
  <si>
    <t>PRICILA PINZÓN GERENA</t>
  </si>
  <si>
    <t xml:space="preserve">Usuario del COMEDOR BOSA presenta reclamo por algunas irregularidades que se presentan el  servicio para los adultos mayores. </t>
  </si>
  <si>
    <t>OFICIO 2016EE1449 DE MAY.25/2016</t>
  </si>
  <si>
    <t>YAG071</t>
  </si>
  <si>
    <t>YENSY ALEJANDRA ORDOÑEZ MUÑOZ</t>
  </si>
  <si>
    <t>Usuario de la UPI LA FAVORITA sugiere una salida pedagógica y que vuelvan a integrar a los maestros de la unidad.</t>
  </si>
  <si>
    <t>OFICIO 2016EE1587 DE JUN.09/2016</t>
  </si>
  <si>
    <t>GLORIA  RIVERA</t>
  </si>
  <si>
    <t>BUENOS DIAS TENGO UNA HIJA PRÓXIMA A CUMPLIR 20 AÑOS. ELLA ESTA HACIENDO LAS COSAS MAL Y NO SE COMO LE PUEDO AYUDAR E HABLADO CON ELLA, PERO NO ENTIENDE Y LO QUE QUIERO ES INTERNARLA PARA QUE NO SIGA ANDANDO CON SUS MALAS AMISTADES, METIENDO MARIGUANA Y EN LA CALLE NO SE COMO HACER, SOY MADRE CABEZA DE HOGAR Y NO TENGO LA POSIBILIDAD DE PAGAR UN INSTITUTO, AGRADEZCO ME PUEDAN ORIENTAR Y AYUDAR YO SE QUE ELLA NECESITA AYUDA PROFESIONAL.</t>
  </si>
  <si>
    <t>OFICIO 2016EE1609 DE JUN.10/2016</t>
  </si>
  <si>
    <t>SANDRA MAGALI MANTILLA CASTILLO</t>
  </si>
  <si>
    <t>DESEO SABER SI HAY PROGRAMAS PARA TRATAMIENTO DE ADICCIONES PARA JOVEN DE 18 AÑOS</t>
  </si>
  <si>
    <t>OFICIO 2016EE1607 DE JUN.10/2016</t>
  </si>
  <si>
    <t>JOSE FERNANDO CUELLO</t>
  </si>
  <si>
    <t>ENVIADA POR CORREO ELECTRONICO, DE ACUERDO AL DOCUMENTO ADJUNTO.</t>
  </si>
  <si>
    <t>OFICIO 2016EE1419 DE MAY.24/2016</t>
  </si>
  <si>
    <t>LA PRESENTE QUEJA HACE REFERNCIA A LA SITUACION QUE ACTUALMENTE ESTAMOS VIVENCIANDO LOS 240 FUNCIONARIOS DE PLANTA TEMPORAL, QUIENES VASMOS A QUEDAR DESEMPLEADOS, APARENTEMENTE POR FALTA DE RECURSOS Y EL RECORTE QUE ESTAN EFECTUANDO A JIVEL DISTRITAL; PARA DICHOS EFECTOS NOS HAN PROGRAMADO TALLERES "DE CLIMA LABORAL" CUANDO RELAMENTE LO QUE TRASMITEN EN DICHOS TALLERES SON TEMAS QUE NOS PROGRMAN MENTALEMENTE PARA SALIR DEL INSTITUTO SIN PONERLES NINGUN PROBLEMAS, SIMPLEMENTE SALIR SIN DISCUTIR SI NUESTROS DERECHOS ESTAN SIENDO VULNERADOS O NO ANTE DICHA TERMINACION DE CONTRATO. POR OTRO LADO Y DE IGUAL MANERA LOS CONTRATISTAS TAMBIEN SE HAN VISTO AFECTADOS YA QUE NO LOS ESTAN RENOVANDO, SIN EMBARGO CAUSALMENTE ESTAN LLAMANDO PERSONAS A SER CONTRATADAS DESDE CUCUTA DONDE RESIDIA Y DE DONDE ES PROCEDENTE EL SR. WILFREDO DIRECTOR DE IDIRPON. LOS FUNCIONARISO DE IDIPRON PLANTA TEMPORAL, CONTRATISTAS O DE CUALQUIER TIPO DE CONTRATO, TENEMOS DERECHOS A LOS CUALES DEBEMOS ACCEDER Y NO ES POSIBLE QUE CON TANTOS AÑOS TRABAJANDO EN ESTE INSTITUTO SE NOS TERMINE LA CONTRATACION, SON FAMILIAS QUE DEPENDEN DE NUESTRO TRABAJO, NO SOLO SOMOS LAS 240 PERSONAS DE PLANTA TEMPORAL QUE QUEDEN FUERA, SINO LAS FAMILIAS DE CADA UNA DE ESAS 240 PERSONAS QUE VIENE TRAS DE NOSOTROS. POR OTRO LADO ES DE MENCIONAR EL COMPORTAMIENTO DEL FUNCIONARIO ALIRIO PESCA QUIEN A DENIGRADO Y MALTRATADO VERBALMENTE A LOS FUNCIONARIOS PSICOSOCIALES, INDAGANDO DE MANERA DESPECTIVA ¿CUANDO SE LE TERMINA SU CONTRATO? Y REFIRIENDO QUE LA LABOR PSICOSOCIAL NO ES NECESARIA YA QUE SEGUN EL UNA VISITA DOMICILIARIA, INTERVENCION O VALORACION LA PUEDE HACER CUALQUIERA, REFIRIENDO QUE LOS PROFESIONALES NO SON NADA Y NO SON NECESARIOS EN SU LABOR DENTRO DEL INSTITUTO.</t>
  </si>
  <si>
    <t>OFICIO 2016EE1557 DE JUN.07/2016</t>
  </si>
  <si>
    <t>SEÑORES IDIPRON. TENIENDO EN CUENTA LA NUEVA CONTRATACION Y CON EL FIN DE GARANTIZAR LA TRANSPARENCIA SE SOLICITA QUE LOS SALARIOS Y MESADAS ASIFNADAS PARA LA NUEVA CONTRATACION TENGA LOS MISMOS PARAMETROS DE IGUALDAD QUE LOS DEMAS FUNCIONARIOS. NO ES ETICO NI LEGAL QUE UN FUNCINOARIO TENGA UN CONTRATO CON UNA ASIGNACION SALARIAL MENSUAL MAYOR, ESTO SE PRESTA A FAVORES POLITICOS O DE PREFERENCIA. ESTA VEEDURIA SE REALIZARA MINUCIOSAMENTE Y CON EL ACOMPAÑAMIENTO DE CONTRALORIA Y PROCURADURIA Y ESTE EMAIL VA DIRIGIDO TAMBIEN A ESTAS ENTIDADES. ADEMAS COMO EN EL IDIPRON NO SE CUMPLE CON LA TABLA SALARIAL DEL DISTRITO TODOS Y ABSOLUTAMENTE TODOS LOS PROFESIONALES DEBEN TEENR EL MISMO SALARIO</t>
  </si>
  <si>
    <t>OFICIO 2016EE1503 DE JUN.01/2016</t>
  </si>
  <si>
    <t>POR MEDIO DE LA PRESENTE ME PERMITO INFORMAR LO QUE ESTA SUCEDIENDO CON LOS DE PLANTA TEMPORAL TENIENDO EN CUENTA QUE TENEMOS DERECHO DE TENER UN TRABAJO DIGNO Y MAS CUANDO LLEVA UNO MUCHOS AÑOS PRESTANDO EL SERVICIO EN ESTA EMPRESA,CLARO ESTA QUE POR EL CAMBIO DE ADMINISTRACION SIEMPRE ELLOS TRAEN LOS SUYOS COMO ESTA PASANDO EN ESTE MOMENTO , ESTA LLEGANDO GENTE DE CUCUTA A CUBRIR PUESTOS DE NOSOTROS Y LA RESPUESTA ES QUE NO HAY PRESUPUESTO PERO SI ESTAN CONTRATANDO OTRA GENTE DE CUCUTA REPITO,TENIENDO EN CUENTA ESTO YO SOY UNA FUNCIONARIA DE PLANTA TEMPORAL Y LLEVO PRESTANDO EL SERVICIO HACE TRECE AÑOS Y AHORA ME VAN A SACAR SIN NINGUNA JUSTIFICACION, ME GUSTARIA QUE LE HICIERAN SEGUIMIENTO A ESTOS CASOS, YA QUE MERECEMOS EL DERECHO AL TRABAJO DIGNO ,CLARO ESTA QUE MUCHAS VECES NO SE PUEDE HABLAR YA QUE CORRE RIESGO MI TRABAJO, EMPEZANDO POR ALGUNOS ENCARGADOS DE LAS UPIS QUE TRATAN AL PERSONAL COMO ELLOS QUIERAN EN DONDE SE DEBE SER SUMISO DE LO QUE ELLOS DIGAN Y ASI SUSESIVAMENTE PASAN COSAS,COMO EL ACOSO LABORAL,PERSECUSION LABORAL Y ETC.</t>
  </si>
  <si>
    <t>OFICIO 2016EE1564 DE JUN.07/2016</t>
  </si>
  <si>
    <t>SOLICITO SE ME INFORME SI HAY CONTRATO SUSCRITO CON LA ODONTOLOGA PEREZ MORALES, SI ES AFIRMATIVO INFORMAR MONTO Y VIGENCIA DEL MISMO, ESTUDIO DE FACTIBILIDAD DEL CONTRATO Y RAZONES POR LAS CUALES DURANTE TRES AÑOS DEVENGO UN SALARIO QUE CORRESPONDIA AL DOBLE DE UN PROFESIONAL DEL AREA PSICOSOCIAL POR CONTRATO CON ESPECIALIZACION Y MAESTRIA</t>
  </si>
  <si>
    <t>OFICIO 2016EE1570 DE JUN.07/2016</t>
  </si>
  <si>
    <t>YAG072</t>
  </si>
  <si>
    <t>CAROLINA LOPEZ</t>
  </si>
  <si>
    <t>usuaria del COMEDOR ARBORIZADORA presenta queja por que la retiraron del programa injustamente.</t>
  </si>
  <si>
    <t>OFICIO 2016IE4897 DE JUN.08/2016</t>
  </si>
  <si>
    <t>YAG073</t>
  </si>
  <si>
    <t>JOSE ANTONIO BENITEZ</t>
  </si>
  <si>
    <t>usuario del COMEDOR LA RIOJA agradece por la acción de la policía que intervino en el callejón al frente del comedor.</t>
  </si>
  <si>
    <t>OFICIO 2016IE4896 DE JUN.08/2016</t>
  </si>
  <si>
    <t>2016ER2081</t>
  </si>
  <si>
    <t>Anónimo presenta queja en contra de los funcionarios Luis Vicente Bermúdez Santaella y Mabel Castillo Hernández por presuntos actos de maltrato en contra de otros funcionarios.</t>
  </si>
  <si>
    <t>BUENOS DIAS DE MANERA ATENTA, ME REMITO A USTEDES CON EL FIN DE INTERPONER UNA QUEJA A LA FUNCIONARIA LEIDY GABRIELA COMBITA, GESTORA DEL PROGRAMA MISION BOGOTA YA QUE SIEMPRE HA TRATADO A LOS GUIAS DE MISION BOGOTA MUY MAL, CON AMENAZAS DE QUE NO LES VA A PAGAR, SIEMPRE ES MUY DESAFIANTE, ALTANERA Y GROSERA, PIENSO QUE UNA PERSONA CON ESAS CARACTERISTICAS NO DEBERIA DE ESTAR EN TAN RESPETADA ENTIDAD COMO LO ES EL IDIPRON, YA QUE COMO SU NOMBRE LO INDICA ES LA PROTECCION DE NIÑOS, NIÑAS Y JOVENES NO EL MALTRATO Y LAS AMENAZAS, JUGANDO CON EL TIEMPO Y EL DINERO QUE SE GANAN LOS GUIAS POR CADA DIA DE ASISTENCIA Y REALIZAR LAS LABORES QUE LES INDICAN. QUEDAMOS ATENTOS A LA RESPUESTA MUCHAS GRACIAS...</t>
  </si>
  <si>
    <t>OFICIO 2016EE1604 DE JUN.09/2016</t>
  </si>
  <si>
    <t>BUEN DIA, QUISIERA QUEJARME POR LA SEÑORA LEIDY GABRIELA COMBITA OVALLE ENCARGADA DE LA FORMACION EDUCATIVA DE LOS GUIAS DE MISION BOGOTA, DEBIDO A QUE EN REPETIDAS OCASIONES LOS GUIAS HAN RECIBIDO UN TRATO GROSERO E HUMILLANTE EN FRENTE DE CUALQUIER PERSONA QUE SE ENCUENTRE EN EL MOMENTO QUE UNO SE ENCUENTRA CON ELLA, UNA PERSONA DE ESTE TIPO NO DEBERIA DE ESTAR EN EL INSTITUTO IDIPRON, NO ES APTA Y CAPAZ PARA EL BUEN TRATO DE LAS PERSONAS, QUEDO MUY ATENTO A LA RESPUESTA.</t>
  </si>
  <si>
    <t>OFICIO 2016EE1605 DE JUN.09/2016</t>
  </si>
  <si>
    <t>QUEJA CONTRA FUNCIONARIA DEL COMEDOR PERDOMO</t>
  </si>
  <si>
    <t>OFICIO 2016EE1573 DE JUN.08/2016</t>
  </si>
  <si>
    <t>DAVID FORFRINGERTH</t>
  </si>
  <si>
    <t>SUGERENCIAS PARA LA ADMINISTRACIÓN EN CUANTO RECUPERACIÓN DE ANDENES, MOVILIDAD, METRO, HUMEDALES Y OTROS. SEGÚN DOCUMENTO ADJUNTO. SE RECOMIENDA MIRAR TODO EL DOCUMENTO PORQUE LA COMPETENCIA DE CADA ENTIDAD SE ENCUENTRA EN DIFERENTES NUMERALES.</t>
  </si>
  <si>
    <t>LA PRESENTE QUEJA A FIN DE MANIFESTAR LOS SUCESOS QUE ESTAN OCURRIENDO DESDE LA PARTE ADMINISTRATIVA, DIRECTOR WILFREDO GRAJALES, SUBDIRECTOR DE METODOS ALIRIO PESCA Y COORDINADORA PSICOSOCIAL ANGELICA APONTE; TENIENDO EN CUENTA LO OCURRIDO EL SABADO PASADO 28 DE MAYO 2016, EN LA CALLE DEL BRONX, DONDE SE DESATO UN PLAN DE DESALOJO DE LOS HABITANTES DE ESE SECTOR, EN DONDE SE ENCONTRARON SITUACIONES DE ALTO RIESGO E INSEGURIDAD PARA LA COMUNIDAD; SIN EMBARGO Y A PESAR DEL ALTO RIESGO QUE ESTO IMPLICA LOS ADMINISTRATIVOS ANTERIORMENTE MENCIONADOS ENVIARON A FUNCIONARIOS DE PLANTA TEMPORAL Y CONTRATISTAS RECIENTEMENTE CONTRATADOS HA CUBRIR  DICHA SITUACION, PARA LO CUAL LA FUNCIONARIA DE PLANTA PERMANENTE JENNIFER ALVAREZ ESTUVO LLAMANDO A CADA UNO DE LOS FUNCIONARIOS Y CONTRATISTAS PARA CITARLOS EN LA PLAZA ESPAÑA A LAS 545AM Y EN LA UNIDAD  OASIS DE IDIPRON, EL DIA DOMINGO 29 DE MAYO 2016 Y LUNES FESTIVO 30 DE MAYO 2016, EXPRESANDO TELEFONICAMENTE QUE ERA CASI QUE UNA OBLIGACION ATENDER A DICHA SITUACION, SIN SIQUIERA HABER SIDO PREPARADOS PARA ATENDER EL PLAN DE CONTINGENCIA QUE NO HA SIDO DIVULGADO, EN LA LLAMADA LA FUNCIONARIA JENNIFER HA SIDO AMENAZANTE ANTE LA NEGACION DE MUCHOS DE LOS FUNCIONARIOS QUE NO PUDIERON ASISTIR YA QUE TIENEN COMPROMISOS PREVIOS Y EN ALGUNOS CASOS HIJOS O PERSONAS A CARGO A QUIENES SE LES DA EL ESPACIO DE ACOMPAÑAMIENTO LOS DIAS DE DESCANSO A LOS CUALES CUALQUIER SER HUMANO TIENE DERECHO.   ES DE ACLARAR QUE EL TRABAJO QUE SE REALIZA EN LAS UNIDAD ES DE LUNES A VIERNES DE 7 A 330 Y SABADOS DE 8 A 12 30, Y EL IDIPRON NO ES UN CENTRO DE ATENCION TERAPEUTICA PARA LA REHABILITACION DEL CONSUMO DE SPA. ADICIONALMENTE ES DE MENCIONAR QUE LA FUNCIONARIA  JENNIFER ALVAREZ HA ESTADO CONSTANTEMENTE EXPRESANDO QUE TENDRA EN CUENTA A LOS FUNCIONARIOS QUE HAN ASISTIDO A CUBRIR EL "PLAN DE CONTINGENCIA" LOS DIAS FESTIVOS HASTA ALTAS HORAS DE LA NOCHE Y SIN SIQUIERA TENER LA SEGURIDAD DEL SERVICIO DE TRANSPORTE, ALIMENTACION O PERSONAS QUE GARANTICEN LA SEGURIDAD DE LOS FUNCIONARIOS Y CONTRATISTAS, TENIENDO EN CUENTA QUE LA ARL NO CUBRIRIA EN CASO TAL POR ESTAR FUERA DE LOS HORARIOS Y LUGARES DE TRABAJO HABITUAL. SE HA SOLICITADO REITERADAMENTE POR FAVOR SE  HAGA EL COMUNICADO DE DICHAS CITACIONES POR ESCRITO O POR CORREO INSTITUCIONAL, SIN EMBARGO EXTRAÑAMENTE ESTO NO HA OCURRIDO Y SOLO SE HA CITADO TELEFONICAMENTE MEDIANTE LA FUNCIONARIA JENNIFER ALVAREZ. TENIENDO EN CUENTA LO ANTERIOR ES INDIGNANTE SABER QUE ACABARON UNA PLANTA TEMPORAL DE MAS DE 200 FUNCIONARIOS QUE ADEMAS NO HA SIDO POR FALTA DE PRESUPUESTO YA QUE CADA UNO DE ELLOS YA HA SIDO REEMPLAZADO POR CONTRATISTAS QUE TAMBIEN ESTAN EN RIESGO DADO QUE NO HAN RECIBIDO CAPACITACION PARA EL MANEJO DE ESTAS CONTINGENCIAS EN LA ENTIDAD. A PESAR DE LA NEGACION DE ALGUNOS FUNCIONARIOS SE CONTINUA CITANDO A LA ATENCION DE LA POBLACION BRONX FUERA DE LA UNIDAD Y HASTA ALTAS HORAS DE LA NOCHE, EN DONDE LA FUNCIONARIA JENNIFER ALVAREZ AHORA ESTA SOLICITANDO VIA TELEFONICA EVIDENCIAS DE LOS COMPROMISOS POR LOS CUALES FUNCIONARIOS Y CONTRATISTAS SE HAN NEGADO.</t>
  </si>
  <si>
    <t>OFICIO 2016EE1602 DE JUN.09/2016</t>
  </si>
  <si>
    <t>SURY YOLANDA RODRIGUEZ</t>
  </si>
  <si>
    <t>TALLERES DIRIGIDOS A ESTUDIANTES DE BACHILLERATO DEL COLEGIO CARLO FEDERICI - ZONA FRANCA FONTIBON. SOY ORIENTADORA DEL COLEGIO MENCIONADO Y SOLICITO SU COLABORACION PARA BRINDAR TALLERES A LOS ESTUDIANTES DE 9° A 11°DIRIGIDOS A BUSCAR REFLEXIONAR SOBRE IDENTIDAD SEXUAL Y ENFOQUE DIFERENCIAL, ESTO DEBIDO A QUE VARIOS ESTUDIANTES SE ENCUENTRAN EN DUDA SOBRE SU TENDENCIA U ORIENTACION SEXUAL Y PRESENTAN TEMORES A SER RECHAZADOS POR SUS COMPAÑEROS DE IGUAL MANERA PRESENTAN TEMORES FRENTE A COMO INFORMAR A LOS PADRES SOBRE SUS DECISIONES . TALLERES TAMBIEN ENCAMINADOS A RECONOCER LOS DERECHOS SEXUALES Y REPRODUCTIVOS TANTO DE HOMBRES COMO DE MUJERES. AGRADEZCO SU COLABORACION</t>
  </si>
  <si>
    <t>EL DIA DE HOY 1 DE JUNIO A LAS 3.OO PM APROXIMADAMENTE ME SUBI A LA RUTA 10.4 EN EL PORTAL SUR CON DESTINO BOSA, SE SUBIO UN SEÑOR CON SUDADERA DE BOGOTA HUMANA, CABE DECIR QUE NO RESPETO LA FILA DE LOS USUARIOS, ME SENTE AL LADO DE EL, EN LAS SILLAS DE ATRAS, EL ALIMENTADOR CADA VEZ QUE PARABA, ESTE "SEÑOR" ESCUPIA POR LA VENTANA A LAS PERSONAS QUE ESTABAN CERCA, AL LLEGAR A LA PARADA DESDUES DE BOMBEROS, LE LLAME LA ATENCION DE PORQUE LE ESCUPIA A LAS PERSONAS, ESTE ME AMENAZO CON UN PUÑAL Y QUE NO FUERA SAPO, TUVE QUE ABANDONAR LA RUTA PARA EVITAR SER HERIDO. EL HOMBRE APROX DE 30 AÑOS, FLACO, OJOS CLAROS (VERDES), TIENE LA MANO IZQUIERDA COMO TORCIDA. NO ES POSIBLE MENTENER A ESTE TIPO DE PERSONAS CON SUELDO DE BOGOTA HUMANA</t>
  </si>
  <si>
    <t>OFICIO 2016EE1603 DE JUN.09/2016</t>
  </si>
  <si>
    <t>INVACION DE HABITANTES DE LA CALLE ENTRE LA ESTACION DE PATIO BONITO Y LA ESTACION BIBLIOTECA EL TINTAL - SE ENCUENTRAN VARIOS MENORES DE EDAD</t>
  </si>
  <si>
    <t>2016ER2164</t>
  </si>
  <si>
    <t>MARIA ALEXANDRA</t>
  </si>
  <si>
    <t>MARIA ALEXANDRA HERRERA INTERPONE DERECHO DE PETICION INFORMANDO SOBRE EL MALTRATO QUE RECIBDE SU HIJA DE LA EDUCADORA DE NOMBRE JESSICA  EN LA UNIDAD DE LA VEGA.</t>
  </si>
  <si>
    <t>YAG074</t>
  </si>
  <si>
    <t>LETICIA PRIETO REYES</t>
  </si>
  <si>
    <t>Usuaria del COMEDOR USME presenta reclamo por la ubicación de las mesas del comedor por inconvenientes presentados.</t>
  </si>
  <si>
    <t>OFICIO 2016EE1610 DE JUN.10/2016</t>
  </si>
  <si>
    <t>YAG075</t>
  </si>
  <si>
    <t>CLEOTILDE MARTINEZ</t>
  </si>
  <si>
    <t>Usuaria del COMEDOR USME agradece por los servicios prestados.</t>
  </si>
  <si>
    <t>OFICIO 2016EE1611 DE JUN.10/2016</t>
  </si>
  <si>
    <t>2016ER2207</t>
  </si>
  <si>
    <t>JOSE NICOLAS MARTINEZ ARENAS</t>
  </si>
  <si>
    <t>Empleado del IDIPRON solicita que se le garantice su continuidad laboral por temas médicos.</t>
  </si>
  <si>
    <t>2016ER2247</t>
  </si>
  <si>
    <t>LUIS ERNESTO HERNANDEZ AZCARATE</t>
  </si>
  <si>
    <t>Usuario de COMEDOR PERDOMO presenta queja en contra el señor Ferney encargado del comedor por inconvenientes presentados el día 4 de junio del 2016.</t>
  </si>
  <si>
    <t>Total</t>
  </si>
  <si>
    <t>Acumulado</t>
  </si>
  <si>
    <t>Trimestre</t>
  </si>
  <si>
    <t>Variación</t>
  </si>
  <si>
    <t>ENERO</t>
  </si>
  <si>
    <t>FEBRERO</t>
  </si>
  <si>
    <t>MARZO</t>
  </si>
  <si>
    <t>ABRIL</t>
  </si>
  <si>
    <t>MAYO</t>
  </si>
  <si>
    <t>JUNIO</t>
  </si>
  <si>
    <t>JULIO</t>
  </si>
  <si>
    <t>AGOSTO</t>
  </si>
  <si>
    <t>SEPTIEMBRE</t>
  </si>
  <si>
    <t>OCTUBRE</t>
  </si>
  <si>
    <t>NOVIEMBRE</t>
  </si>
  <si>
    <t>DICIEMBRE</t>
  </si>
  <si>
    <t>TOTAL VIGENCIA 2015</t>
  </si>
  <si>
    <t>Etiquetas de fila</t>
  </si>
  <si>
    <t>Total general</t>
  </si>
  <si>
    <t>Cuenta de TIPO REQ.</t>
  </si>
  <si>
    <t>Etiquetas de columna</t>
  </si>
  <si>
    <t>abr</t>
  </si>
  <si>
    <t>may</t>
  </si>
  <si>
    <t>jun</t>
  </si>
  <si>
    <t>2016ER2260</t>
  </si>
  <si>
    <t>DANILO SANCHEZ GOMEZ</t>
  </si>
  <si>
    <t xml:space="preserve">LLEVO MAS DE UNA SEMANA BUSCANDO A MI COMPAÑERA POR TODO BOGOTA Y NO LA E ENCONTRADO Y ESTOY MUY PREOCUPADO PERO ME DICEN QUE DENUEVO ESTA EN IDIPRON DE LA CALLE 6 CON CARRERA 44 Y FUI PERO ME LA NIEGA EL EQUIPO SICOSOCIAL DE ESTA ENTIDAD , NO SE QUE HACER PARA PODER VERLA ME TOCARA IR A LA SIJIN A PONER LA DENUNCIA COMO DESAPARECIDA O A LA VEEDURIA DISTRITAL NO SE QUE HACER Y ME ENCUENTRO MUY PREOCUPADO , ESPERO PRONTA RESPUESTA GRACIAS </t>
  </si>
  <si>
    <t>LUZ ESMERALDA MURCIA</t>
  </si>
  <si>
    <t>SOLICITUD DE INFORMACION PARA UBICAR UN FAMILIAR QUE SE ENCONTRABA EN EL SECTOR DEL BRONX</t>
  </si>
  <si>
    <t>DANIEL AÑLEJANDRO AVILA</t>
  </si>
  <si>
    <t>ESTOY EN ESTADO DE ABANDONO QUE PUEDO HACER VIVO SOLO Y MIS PADRES NO ME COLABORAN TENGO 17 AÑOS ,DESDE HACE DOS AÑOS Y ME ENCUENTRO EN UNA SITUACIÓN CRITICA.</t>
  </si>
  <si>
    <t>FLOR MARIA GRISALES LOPEZ</t>
  </si>
  <si>
    <t>Ex funcionaria presenta derecho de petición solicitando certificados de pagos para tramites de pensión.</t>
  </si>
  <si>
    <t>Dentro de términos</t>
  </si>
  <si>
    <t>SUB</t>
  </si>
  <si>
    <t>Fuera de términos</t>
  </si>
  <si>
    <t>En Tramite</t>
  </si>
  <si>
    <t>ROSA DAIRA QUIÑONES ANGULO</t>
  </si>
  <si>
    <t>DE ACUERDO AL DOCUMENTO ADJUNTO REMITIDO POR EL DEPARTAMENTO ADMINISTRATIVO PARA LA PROSPERIDAD SOCIAL, LA PETICIONARIA SOLICITA UNA FUNDACION DONDE MI HIJO ANDRES FELIPE CASTILLO QUIÑONES SE PUEDA REHABILITAR DEL CONSUMO DE SUSTANCIAS PSICOACTIVAS YA QUE ES UNA SITUACION MUY COMPLICADA Y REQUIERO DE UNA ORIENTACIÓN.</t>
  </si>
  <si>
    <t>FRANCISCO LAVERDE</t>
  </si>
  <si>
    <t>Técnico en criminalística de la defensoría del pueblo solicita información  sobre algunas personas si están en algunos centros de acopio de habitantes de calle.</t>
  </si>
  <si>
    <t>TIPO DE RESPUESTA</t>
  </si>
  <si>
    <t>DEMANDA SEGUIMIENTO</t>
  </si>
  <si>
    <t>Solicitan ampliación dentro de 10 días del requerimiento por que se presento de forma anónima y no cumple con los requisitos legales mínimos.</t>
  </si>
  <si>
    <t>SI</t>
  </si>
  <si>
    <t>NO</t>
  </si>
  <si>
    <t>Se explica las razones por las cuales se quitaron dichos beneficios.</t>
  </si>
  <si>
    <t>En tramite</t>
  </si>
  <si>
    <t>se explica las condiciones laborales de la enfermera</t>
  </si>
  <si>
    <t>Se explica que la entidad encargada de entrega de dineros es la secretaria de integración social y no a informado del cronograma de entrega de aportes.</t>
  </si>
  <si>
    <t>Se explica al usuario quien es la persona encargada de hacer el acompañamiento de los adultos mayores.</t>
  </si>
  <si>
    <t>Se explica las razones legales por lo cual culmina la planta temporal</t>
  </si>
  <si>
    <t>Se informa que la usuaria se retiro voluntariamente y que sus hijos se encuentran activos hasta el momento</t>
  </si>
  <si>
    <t>se realiza el seguimiento del comportamiento de la funcionaria.</t>
  </si>
  <si>
    <t>se va gestionar con el área de mantenimiento un espacio para la recolección de ropa interior.</t>
  </si>
  <si>
    <t>Se solicita información al usuario para claridad de las irregularidades que usted presenta</t>
  </si>
  <si>
    <t>Se informa el usuario que el día 19 de abril del año en curso el ICBF realizo una visita a la unidad donde dejo como resultado que la unidad esta operando de manera idónea y de acuerdo a la normatividad vigente.</t>
  </si>
  <si>
    <t>Se le informa a la usuario que aporte mas pruebas sobre los presuntos comportamientos de algunos funcionarios y que todas las irregularidades serán informadas a la encargada de la unidad.</t>
  </si>
  <si>
    <t>se realiza fortalecimiento en la atención al usuario por parte de los guías del programa</t>
  </si>
  <si>
    <t>Se reubico las meses en el comedor para mayor comididad de los niños.</t>
  </si>
  <si>
    <t>Se explica al usuario punto por punto los controles que tiene los proyectos del idipron y que estan controlados bajo los terminos legales.</t>
  </si>
  <si>
    <t>YAG076</t>
  </si>
  <si>
    <t>YAG077</t>
  </si>
  <si>
    <t>YAG078</t>
  </si>
  <si>
    <t>YAG079</t>
  </si>
  <si>
    <t>YAG080</t>
  </si>
  <si>
    <t>YAG081</t>
  </si>
  <si>
    <t>YAG082</t>
  </si>
  <si>
    <t>YAG083</t>
  </si>
  <si>
    <t>OFICIO 2016EE1456 DE MAY.26/2016</t>
  </si>
  <si>
    <t>OFICIO 2016IE5297 DE JUN.20/2016</t>
  </si>
  <si>
    <t>Usuario del COMEDOR ARBORIZADORA presenta reclamo por las porciones de los alimentos.</t>
  </si>
  <si>
    <t>ALIMENTACIÓN</t>
  </si>
  <si>
    <t>OFICIO 2016IE5310 DE JUN.20/2016</t>
  </si>
  <si>
    <t>Usuario del COMEDOR ARBORIZADORA presenta queja en contra de la funcionaria que registra el ingreso de las personas beneficiarias.</t>
  </si>
  <si>
    <t>Usuario del COMEDOR LA RIOJA agradece por el buen trato de los funcionarios.</t>
  </si>
  <si>
    <t>OFICIO 2016IE5318 DE JUN.20/2016</t>
  </si>
  <si>
    <t>MARIA AURORA ROJAS RIVEROS</t>
  </si>
  <si>
    <t>Usuario del COMEDOR PERDOMO presenta reclamo por que la obligan a terminarse todo el almuerzo y por su edad no le es posible.</t>
  </si>
  <si>
    <t>OFICIO 2016EE1682 DE JUN.20/2016</t>
  </si>
  <si>
    <t>Usuario de la UPI LA RIOJA presenta queja en contra del funcionario encargado del almacén.</t>
  </si>
  <si>
    <t>JHON JAIRO ZIPAQUIRA TOVAR</t>
  </si>
  <si>
    <t>Usuarios de la UPI OASIS I siguiere que les den zapatos deportivos para las actividades desarrolladas en la unidad.</t>
  </si>
  <si>
    <t>DANIELA ARBOLEDA</t>
  </si>
  <si>
    <t>Usuarias de la UPI OASIS II presenta queja en contra de la profesora Amira por mala actitud con las usuarias.</t>
  </si>
  <si>
    <t>LEIDI JOHANNA RODRIGUEZ</t>
  </si>
  <si>
    <t>SOLICITA INFORMACION DE LOS ALBERGUES DONDE ESTAN LLEVANDO LOS HABITANTES DEL BRONX, SI TIENEN EL LISTADO DE LAS PERSONAS QUE HAN IDO A LOS ALBERGUES</t>
  </si>
  <si>
    <t>ALVARO IGNACIO FERRER</t>
  </si>
  <si>
    <t>PROBLEMATICA DE SEGURIDAD QUE ESTA AZOTANDO LA COMUNIDAD DEL BARRIO ALTOS DE LOS MOLINOS Y CHIRCALES Y SAN NICOLAS DE LOCALIDAD 18 DE RAFAEL URIBE. BARRIO DE LA LOCALIDAD RAFEL URIBE URIBE .SURORIENTE DE LA CAPITAL DE COLOMBIA . 1-ALTISIMO NIVEL DE INSEGURIDAD A LOS PEATONES QUE TRANSITAN LA CARRERA 10 SOBRE DESPUES DE LAS 5PM Y A LA MADRUGADA. 2--VENTAS AMBULANTES DE DROGA Y EXISTENCIA DE MICROTRAFICO. 3-CONSUMO DE DROGA A PLENA LUZ DEL DIA Y ALA VISTA DE TODO EL MUNDO SIN QUE LA POLICIA HAGA ABSOLUTAMENTE NADA. 4-PERSONAL DE TODOS LOS BARRIOS ALEDAÑOS ROBANDO ATRACANDO Y AMENZANADO LA COMUNIDAD Y CONSUMIENDO DROGAS EN LA PARQUE INTERIOR DE LA URBANIZACION ALTOS DE LOS MOLINOS Y PARQUE DE CHIRCALES. 5-ROBOS PERMANENTES Y CONSTANTES A LOS HABITANTES DE LA URBANIZACION ALTOS DE LOS MOLINOS POR PANDILLAS. 6-NO HAY PATTRULLAJES DE LA POLICIA NI DE DIA NI DE NOCHE. 7-SE SOLICITA FRENTE A LA IMPRESIONANTE OLADE INSEGURIDAD LA PRESENCIA DE UN CAI MOVIL .Y LA ISNTLACION DE CAMARAS DE SEGURIDAD . 8-PLANES DE REISERCION SOCIAL Y REHABILITACION PARA LOS JOVENES QUE HABITAN EL SECTOR Y DESFORTUNADAMENTE CAYERON EN LAS DROGAS QUE SON MUCHOS. · LOS BARRIOS MARRUECOS Y CHIRCALES HACEN PARTE DE UPZ 54 MARRUECOS:5 ARBOLEDA SUR, CALLEJON SANTA BARBARA, CERROS DE ORIENTE, CHIRCALES, DANUBIO SUR, EL CONSUELO, EL ROSAL, EL SOCORRO, GAVAROBA, GUIPARMA, LA MERCED DEL SUR, LA PICOTA OCCIDENTAL, LA PLAYA, MARRUECOS, MIRADOR DEL SUR, MOLINOS, NUEVA PENSILVANIA SUR, PRADERA SUR, PUERTO RICO, SARASOTA, VILLA GLADYS Y VILLA MORALES. · DONDE SE UBICA ALTOS DE LOS MOLINOS SOBRE EL CORREDOR DE LA CARRERA 10 A SU LADO ESTA SAN NICOLAS DETRAS .ESTA CHIRCALES Y LA FRENTE SOBRE LA CARRERA 10 ESTA BOSQUE DE LA HACIENDA ,</t>
  </si>
  <si>
    <t>ANTONIO CONTRERAS</t>
  </si>
  <si>
    <t>REMITE COMUNICACION VARIOS TEMAS BOGOTA, Y LA UTLIZACION DEL TREN EN LA ECONOMIA DE COLOMBIA Y LA SABANA DE BOGOTA</t>
  </si>
  <si>
    <t>Se realizo descargos por parte de las partes implicadas y se fijaron compromisos de buen trato y comportamiento.</t>
  </si>
  <si>
    <t>Se explica la razón por la cual quitaron dichos beneficios</t>
  </si>
  <si>
    <t>Se expone una serie de hechos los cuales fueron los ocasionales por los cuales el ciudadano fue retirado del comedor por mal comportamiento.</t>
  </si>
  <si>
    <t>Se explica al usuario que las porciones están estipuladas por la SDIS y que los echo ocurridos con la auxiliar el usuario debe informarlo al encargado de la unidad.</t>
  </si>
  <si>
    <t>Se expone la normatividad vigente la cual indica la importancia y compromiso que los usuarios deben tener para ingerir la totalidad de los alimentos que se entregan en el comedor</t>
  </si>
  <si>
    <t>Atendido</t>
  </si>
  <si>
    <t>DES</t>
  </si>
  <si>
    <t>JUR</t>
  </si>
  <si>
    <t>DIR</t>
  </si>
  <si>
    <t>MIS</t>
  </si>
  <si>
    <t>COM</t>
  </si>
  <si>
    <t>BAÑ</t>
  </si>
  <si>
    <t>OFICIO 2016EE1694 DE JUN.21/2016</t>
  </si>
  <si>
    <t>2016ER2321</t>
  </si>
  <si>
    <t>JOSE YESID RAMOS JIMENEZ</t>
  </si>
  <si>
    <t>Abogado apoderado del señor Carlos Andres Suarez Escobar presenta derecho de petición solicitando copias de asistencia de su apoderado y videos de las mismas.</t>
  </si>
  <si>
    <t>2016ER2349</t>
  </si>
  <si>
    <t>JOSE OLIVEIRO HERNANDEZ PEÑA</t>
  </si>
  <si>
    <t>Empleado de la planta temporal presenta derecho de petición solicitando que le garanticen su continuidad labora para garantizar un tratamiento de salud que esta llevando acabo.</t>
  </si>
  <si>
    <t>REQUERIMIENTOS SEGUNDO TRIMESTRE 2016</t>
  </si>
  <si>
    <t>ABR.</t>
  </si>
  <si>
    <t>MAY.</t>
  </si>
  <si>
    <t>JUN.</t>
  </si>
  <si>
    <t>TOTAL</t>
  </si>
  <si>
    <t>PARTICIPACIÓN</t>
  </si>
  <si>
    <t>REQUERIMIENTOS SEGUNDO TRIMESTRE 2016 POR USUARIOS</t>
  </si>
  <si>
    <t>QUEJAS SEGUNDO TRIMESTRE 2016</t>
  </si>
  <si>
    <t>RECLAMOS SEGUNDO TRIMESTRE 2016</t>
  </si>
  <si>
    <t>REQUERIMIENTOS POR DEPENDENCIAS II TRIMESTRE 2016</t>
  </si>
  <si>
    <t>REQUERIMIENTOS SUB-METODOS II TRIMESTRE 2016</t>
  </si>
  <si>
    <t>REQUERIMIENTOS COMEDORES II TRIMESTRE 2016</t>
  </si>
  <si>
    <t>REQUERIMIENTOS DIRECCION II TRIMESTRE 2016</t>
  </si>
  <si>
    <t>REQUERIMIENTOS OPORTUNIDAD DE RESPUESTA II TRIMESTRE 2016</t>
  </si>
  <si>
    <t>CALIDAD EN LAS RESPUESTAS DE QUEJAS Y RECLAMOS II TRIMESTRE 2016</t>
  </si>
  <si>
    <t>Cuenta de TIPIFICACION SERVICIOS</t>
  </si>
  <si>
    <t>Cuenta de CLASIFICADO A</t>
  </si>
  <si>
    <t>REQUERIMIENTOS TRAMITADOS POR USUARIO DE  SUBMETODOS II TRIMESTRE 2016</t>
  </si>
  <si>
    <t>no</t>
  </si>
  <si>
    <t>Contestaron en términos de Claridad, Calidez y Coherencia</t>
  </si>
  <si>
    <t>Requiere Seguimiento a la Respuesta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</si>
</sst>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0"/>
      <name val="Calibri"/>
      <family val="2"/>
      <scheme val="minor"/>
    </font>
    <font>
      <sz val="8"/>
      <color indexed="8"/>
      <name val="Arial"/>
      <family val="2"/>
    </font>
    <font>
      <b/>
      <sz val="10"/>
      <name val="Arial"/>
      <family val="2"/>
    </font>
    <font>
      <b/>
      <sz val="10"/>
      <color indexed="8"/>
      <name val="Arial"/>
      <family val="2"/>
    </font>
    <font>
      <sz val="11"/>
      <color theme="1"/>
      <name val="Times New Roman"/>
      <family val="1"/>
    </font>
    <font>
      <sz val="11"/>
      <color indexed="8"/>
      <name val="Times New Roman"/>
      <family val="1"/>
    </font>
    <font>
      <b/>
      <sz val="11"/>
      <color indexed="8"/>
      <name val="Times New Roman"/>
      <family val="1"/>
    </font>
    <font>
      <sz val="14"/>
      <color indexed="8"/>
      <name val="Times New Roman"/>
      <family val="1"/>
    </font>
    <font>
      <sz val="18"/>
      <color indexed="8"/>
      <name val="Times New Roman"/>
      <family val="1"/>
    </font>
    <font>
      <b/>
      <sz val="11"/>
      <color theme="1"/>
      <name val="Calibri"/>
      <family val="2"/>
      <scheme val="minor"/>
    </font>
    <font>
      <b/>
      <sz val="12"/>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theme="4" tint="0.79998168889431442"/>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theme="4" tint="0.39997558519241921"/>
      </bottom>
      <diagonal/>
    </border>
    <border>
      <left style="medium">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medium">
        <color indexed="64"/>
      </right>
      <top style="medium">
        <color indexed="64"/>
      </top>
      <bottom style="thin">
        <color theme="4" tint="0.39997558519241921"/>
      </bottom>
      <diagonal/>
    </border>
    <border>
      <left/>
      <right style="medium">
        <color indexed="64"/>
      </right>
      <top/>
      <bottom style="thin">
        <color theme="4" tint="0.39997558519241921"/>
      </bottom>
      <diagonal/>
    </border>
  </borders>
  <cellStyleXfs count="1">
    <xf numFmtId="0" fontId="0" fillId="0" borderId="0"/>
  </cellStyleXfs>
  <cellXfs count="184">
    <xf numFmtId="0" fontId="0" fillId="0" borderId="0" xfId="0"/>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14" fontId="1" fillId="0" borderId="0" xfId="0" applyNumberFormat="1" applyFont="1"/>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5" fontId="0" fillId="0" borderId="0" xfId="0" applyNumberFormat="1"/>
    <xf numFmtId="0" fontId="5" fillId="0" borderId="0" xfId="0" applyFont="1" applyFill="1" applyBorder="1" applyAlignment="1">
      <alignment horizontal="center" vertical="center" wrapText="1"/>
    </xf>
    <xf numFmtId="15"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0" fontId="0" fillId="0" borderId="0" xfId="0" applyFill="1"/>
    <xf numFmtId="0" fontId="1" fillId="0" borderId="0" xfId="0" applyFont="1"/>
    <xf numFmtId="0" fontId="6" fillId="0"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0" borderId="0" xfId="0" applyAlignment="1">
      <alignment wrapText="1"/>
    </xf>
    <xf numFmtId="0" fontId="6"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10" fontId="0" fillId="0" borderId="0" xfId="0" applyNumberFormat="1"/>
    <xf numFmtId="15" fontId="10" fillId="5" borderId="18" xfId="0" applyNumberFormat="1" applyFont="1" applyFill="1" applyBorder="1"/>
    <xf numFmtId="15" fontId="10" fillId="5" borderId="19" xfId="0" applyNumberFormat="1" applyFont="1" applyFill="1" applyBorder="1"/>
    <xf numFmtId="15" fontId="10" fillId="5" borderId="20" xfId="0" applyNumberFormat="1" applyFont="1" applyFill="1" applyBorder="1"/>
    <xf numFmtId="0" fontId="0" fillId="2" borderId="16" xfId="0" applyFill="1" applyBorder="1"/>
    <xf numFmtId="0" fontId="0" fillId="2" borderId="0" xfId="0" applyFill="1" applyBorder="1"/>
    <xf numFmtId="0" fontId="0" fillId="2" borderId="19" xfId="0" applyFill="1" applyBorder="1"/>
    <xf numFmtId="15" fontId="10" fillId="5" borderId="23" xfId="0" applyNumberFormat="1" applyFont="1" applyFill="1" applyBorder="1"/>
    <xf numFmtId="0" fontId="10" fillId="5" borderId="24" xfId="0" applyNumberFormat="1" applyFont="1" applyFill="1" applyBorder="1"/>
    <xf numFmtId="10" fontId="10" fillId="5" borderId="25" xfId="0" applyNumberFormat="1" applyFont="1" applyFill="1" applyBorder="1"/>
    <xf numFmtId="0" fontId="0" fillId="2" borderId="26" xfId="0" applyFill="1" applyBorder="1"/>
    <xf numFmtId="0" fontId="0" fillId="2" borderId="27" xfId="0" applyFill="1" applyBorder="1"/>
    <xf numFmtId="0" fontId="0" fillId="2" borderId="28" xfId="0" applyFill="1" applyBorder="1"/>
    <xf numFmtId="10" fontId="0" fillId="2" borderId="26" xfId="0" applyNumberFormat="1" applyFill="1" applyBorder="1"/>
    <xf numFmtId="10" fontId="0" fillId="2" borderId="27" xfId="0" applyNumberFormat="1" applyFill="1" applyBorder="1"/>
    <xf numFmtId="10" fontId="0" fillId="2" borderId="28" xfId="0" applyNumberFormat="1" applyFill="1" applyBorder="1"/>
    <xf numFmtId="0" fontId="0" fillId="2" borderId="27" xfId="0" applyFill="1" applyBorder="1" applyAlignment="1">
      <alignment horizontal="left" indent="1"/>
    </xf>
    <xf numFmtId="0" fontId="0" fillId="2" borderId="28" xfId="0" applyFill="1" applyBorder="1" applyAlignment="1">
      <alignment horizontal="left" indent="1"/>
    </xf>
    <xf numFmtId="0" fontId="0" fillId="2" borderId="0" xfId="0" applyNumberFormat="1" applyFill="1" applyBorder="1" applyAlignment="1">
      <alignment horizontal="center" vertical="center"/>
    </xf>
    <xf numFmtId="0" fontId="0" fillId="2" borderId="27" xfId="0" applyNumberFormat="1" applyFill="1" applyBorder="1" applyAlignment="1">
      <alignment horizontal="center" vertical="center"/>
    </xf>
    <xf numFmtId="15" fontId="10" fillId="5" borderId="22" xfId="0" applyNumberFormat="1" applyFont="1" applyFill="1" applyBorder="1"/>
    <xf numFmtId="0" fontId="0" fillId="2" borderId="22" xfId="0" applyNumberFormat="1" applyFill="1" applyBorder="1" applyAlignment="1">
      <alignment horizontal="center" vertical="center"/>
    </xf>
    <xf numFmtId="0" fontId="0" fillId="2" borderId="21" xfId="0" applyNumberFormat="1" applyFill="1" applyBorder="1" applyAlignment="1">
      <alignment horizontal="center" vertical="center"/>
    </xf>
    <xf numFmtId="0" fontId="10" fillId="6" borderId="30" xfId="0" applyFont="1" applyFill="1" applyBorder="1" applyAlignment="1">
      <alignment horizontal="left"/>
    </xf>
    <xf numFmtId="0" fontId="10" fillId="6" borderId="32" xfId="0" applyNumberFormat="1" applyFont="1" applyFill="1" applyBorder="1" applyAlignment="1">
      <alignment horizontal="center" vertical="center"/>
    </xf>
    <xf numFmtId="0" fontId="10" fillId="6" borderId="33" xfId="0" applyNumberFormat="1" applyFont="1" applyFill="1" applyBorder="1" applyAlignment="1">
      <alignment horizontal="center" vertical="center"/>
    </xf>
    <xf numFmtId="0" fontId="10" fillId="6" borderId="34" xfId="0" applyNumberFormat="1" applyFont="1" applyFill="1" applyBorder="1" applyAlignment="1">
      <alignment horizontal="center" vertical="center"/>
    </xf>
    <xf numFmtId="0" fontId="10" fillId="6" borderId="30" xfId="0" applyNumberFormat="1" applyFont="1" applyFill="1" applyBorder="1" applyAlignment="1">
      <alignment horizontal="center" vertical="center"/>
    </xf>
    <xf numFmtId="15" fontId="10" fillId="7" borderId="21" xfId="0" applyNumberFormat="1" applyFont="1" applyFill="1" applyBorder="1"/>
    <xf numFmtId="15" fontId="10" fillId="7" borderId="0" xfId="0" applyNumberFormat="1" applyFont="1" applyFill="1" applyBorder="1"/>
    <xf numFmtId="15" fontId="10" fillId="7" borderId="22" xfId="0" applyNumberFormat="1" applyFont="1" applyFill="1" applyBorder="1"/>
    <xf numFmtId="10" fontId="10" fillId="5" borderId="29" xfId="0" applyNumberFormat="1" applyFont="1" applyFill="1" applyBorder="1" applyAlignment="1">
      <alignment horizontal="center" vertical="center"/>
    </xf>
    <xf numFmtId="9" fontId="10" fillId="5" borderId="29" xfId="0" applyNumberFormat="1" applyFont="1" applyFill="1" applyBorder="1" applyAlignment="1">
      <alignment horizontal="center" vertical="center"/>
    </xf>
    <xf numFmtId="15" fontId="10" fillId="7" borderId="28" xfId="0" applyNumberFormat="1" applyFont="1" applyFill="1" applyBorder="1"/>
    <xf numFmtId="0" fontId="10" fillId="6" borderId="0" xfId="0" applyNumberFormat="1"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2" borderId="27" xfId="0" applyFont="1" applyFill="1" applyBorder="1" applyAlignment="1">
      <alignment horizontal="left" indent="1"/>
    </xf>
    <xf numFmtId="0" fontId="10" fillId="6" borderId="29" xfId="0" applyFont="1" applyFill="1" applyBorder="1" applyAlignment="1">
      <alignment horizontal="left"/>
    </xf>
    <xf numFmtId="10" fontId="0" fillId="2" borderId="27" xfId="0" applyNumberFormat="1" applyFont="1" applyFill="1" applyBorder="1" applyAlignment="1">
      <alignment horizontal="center" vertical="center"/>
    </xf>
    <xf numFmtId="0" fontId="0" fillId="2" borderId="21"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0" fontId="10" fillId="6" borderId="35" xfId="0" applyNumberFormat="1" applyFont="1" applyFill="1" applyBorder="1" applyAlignment="1">
      <alignment horizontal="center" vertical="center"/>
    </xf>
    <xf numFmtId="0" fontId="10" fillId="6" borderId="9" xfId="0" applyNumberFormat="1" applyFont="1" applyFill="1" applyBorder="1" applyAlignment="1">
      <alignment horizontal="center" vertical="center"/>
    </xf>
    <xf numFmtId="0" fontId="10" fillId="6" borderId="31" xfId="0" applyNumberFormat="1" applyFont="1" applyFill="1" applyBorder="1" applyAlignment="1">
      <alignment horizontal="center" vertical="center"/>
    </xf>
    <xf numFmtId="0" fontId="10" fillId="6" borderId="29" xfId="0" applyNumberFormat="1" applyFont="1" applyFill="1" applyBorder="1" applyAlignment="1">
      <alignment horizontal="center" vertical="center"/>
    </xf>
    <xf numFmtId="0" fontId="10" fillId="7" borderId="18" xfId="0" applyNumberFormat="1" applyFont="1" applyFill="1" applyBorder="1" applyAlignment="1">
      <alignment horizontal="center" vertical="center"/>
    </xf>
    <xf numFmtId="0" fontId="10" fillId="7" borderId="19" xfId="0" applyNumberFormat="1" applyFont="1" applyFill="1" applyBorder="1" applyAlignment="1">
      <alignment horizontal="center" vertical="center"/>
    </xf>
    <xf numFmtId="0" fontId="10" fillId="7" borderId="20" xfId="0" applyNumberFormat="1" applyFont="1" applyFill="1" applyBorder="1" applyAlignment="1">
      <alignment horizontal="center" vertical="center"/>
    </xf>
    <xf numFmtId="0" fontId="10" fillId="7" borderId="28" xfId="0" applyNumberFormat="1" applyFont="1" applyFill="1" applyBorder="1" applyAlignment="1">
      <alignment horizontal="center" vertical="center"/>
    </xf>
    <xf numFmtId="10" fontId="10" fillId="7" borderId="28" xfId="0" applyNumberFormat="1" applyFont="1" applyFill="1" applyBorder="1" applyAlignment="1">
      <alignment horizontal="center" vertical="center"/>
    </xf>
    <xf numFmtId="9" fontId="10" fillId="6" borderId="30" xfId="0" applyNumberFormat="1" applyFont="1" applyFill="1" applyBorder="1" applyAlignment="1">
      <alignment horizontal="center" vertical="center"/>
    </xf>
    <xf numFmtId="9" fontId="0" fillId="2" borderId="27" xfId="0" applyNumberFormat="1" applyFont="1" applyFill="1" applyBorder="1" applyAlignment="1">
      <alignment horizontal="center" vertical="center"/>
    </xf>
    <xf numFmtId="9" fontId="10" fillId="6" borderId="29" xfId="0" applyNumberFormat="1" applyFont="1" applyFill="1" applyBorder="1" applyAlignment="1">
      <alignment horizontal="center" vertical="center"/>
    </xf>
    <xf numFmtId="9" fontId="10" fillId="7" borderId="28" xfId="0" applyNumberFormat="1" applyFont="1" applyFill="1" applyBorder="1" applyAlignment="1">
      <alignment horizontal="center" vertical="center"/>
    </xf>
    <xf numFmtId="0" fontId="0" fillId="2" borderId="0" xfId="0" applyFill="1" applyBorder="1" applyAlignment="1">
      <alignment horizontal="center" vertical="center"/>
    </xf>
    <xf numFmtId="9" fontId="0" fillId="2" borderId="27" xfId="0" applyNumberFormat="1" applyFill="1" applyBorder="1" applyAlignment="1">
      <alignment horizontal="center" vertical="center"/>
    </xf>
    <xf numFmtId="0" fontId="10" fillId="5" borderId="24" xfId="0" applyNumberFormat="1" applyFont="1" applyFill="1" applyBorder="1" applyAlignment="1">
      <alignment horizontal="center" vertical="center"/>
    </xf>
    <xf numFmtId="9" fontId="10" fillId="5" borderId="25" xfId="0" applyNumberFormat="1" applyFont="1" applyFill="1" applyBorder="1" applyAlignment="1">
      <alignment horizontal="center" vertical="center"/>
    </xf>
    <xf numFmtId="0" fontId="0" fillId="2" borderId="26" xfId="0" applyFill="1" applyBorder="1" applyAlignment="1">
      <alignment horizontal="left" inden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16" xfId="0" applyFill="1" applyBorder="1" applyAlignment="1">
      <alignment horizontal="center"/>
    </xf>
    <xf numFmtId="9" fontId="0" fillId="2" borderId="26" xfId="0" applyNumberFormat="1" applyFill="1" applyBorder="1" applyAlignment="1">
      <alignment horizontal="center"/>
    </xf>
    <xf numFmtId="0" fontId="0" fillId="2" borderId="0" xfId="0" applyFill="1" applyBorder="1" applyAlignment="1">
      <alignment horizontal="center"/>
    </xf>
    <xf numFmtId="9" fontId="0" fillId="2" borderId="27" xfId="0" applyNumberFormat="1" applyFill="1" applyBorder="1" applyAlignment="1">
      <alignment horizontal="center"/>
    </xf>
    <xf numFmtId="0" fontId="0" fillId="2" borderId="19" xfId="0" applyFill="1" applyBorder="1" applyAlignment="1">
      <alignment horizontal="center"/>
    </xf>
    <xf numFmtId="10" fontId="10" fillId="5" borderId="20" xfId="0" applyNumberFormat="1" applyFont="1" applyFill="1" applyBorder="1" applyAlignment="1">
      <alignment horizontal="center" vertical="center"/>
    </xf>
    <xf numFmtId="9" fontId="0" fillId="2" borderId="28" xfId="0" applyNumberFormat="1" applyFill="1" applyBorder="1" applyAlignment="1">
      <alignment horizontal="center"/>
    </xf>
    <xf numFmtId="0" fontId="10" fillId="6" borderId="26" xfId="0" applyFont="1" applyFill="1" applyBorder="1" applyAlignment="1">
      <alignment horizontal="left"/>
    </xf>
    <xf numFmtId="0" fontId="10" fillId="6" borderId="27" xfId="0" applyFont="1" applyFill="1" applyBorder="1" applyAlignment="1">
      <alignment horizontal="left"/>
    </xf>
    <xf numFmtId="0" fontId="10" fillId="6" borderId="15" xfId="0" applyNumberFormat="1" applyFont="1" applyFill="1" applyBorder="1" applyAlignment="1">
      <alignment horizontal="center" vertical="center"/>
    </xf>
    <xf numFmtId="0" fontId="10" fillId="6" borderId="16" xfId="0" applyNumberFormat="1" applyFont="1" applyFill="1" applyBorder="1" applyAlignment="1">
      <alignment horizontal="center" vertical="center"/>
    </xf>
    <xf numFmtId="0" fontId="10" fillId="6" borderId="17" xfId="0" applyNumberFormat="1" applyFont="1" applyFill="1" applyBorder="1" applyAlignment="1">
      <alignment horizontal="center" vertical="center"/>
    </xf>
    <xf numFmtId="0" fontId="10" fillId="6" borderId="26" xfId="0" applyNumberFormat="1" applyFont="1" applyFill="1" applyBorder="1" applyAlignment="1">
      <alignment horizontal="center" vertical="center"/>
    </xf>
    <xf numFmtId="9" fontId="10" fillId="6" borderId="26" xfId="0" applyNumberFormat="1" applyFont="1" applyFill="1" applyBorder="1" applyAlignment="1">
      <alignment horizontal="center" vertical="center"/>
    </xf>
    <xf numFmtId="0" fontId="10" fillId="6" borderId="21" xfId="0" applyNumberFormat="1" applyFont="1" applyFill="1" applyBorder="1" applyAlignment="1">
      <alignment horizontal="center" vertical="center"/>
    </xf>
    <xf numFmtId="0" fontId="10" fillId="6" borderId="22" xfId="0" applyNumberFormat="1" applyFont="1" applyFill="1" applyBorder="1" applyAlignment="1">
      <alignment horizontal="center" vertical="center"/>
    </xf>
    <xf numFmtId="0" fontId="10" fillId="6" borderId="27" xfId="0" applyNumberFormat="1" applyFont="1" applyFill="1" applyBorder="1" applyAlignment="1">
      <alignment horizontal="center" vertical="center"/>
    </xf>
    <xf numFmtId="9" fontId="10" fillId="6" borderId="27" xfId="0" applyNumberFormat="1" applyFont="1" applyFill="1" applyBorder="1" applyAlignment="1">
      <alignment horizontal="center" vertical="center"/>
    </xf>
    <xf numFmtId="15" fontId="10" fillId="7" borderId="15" xfId="0" applyNumberFormat="1" applyFont="1" applyFill="1" applyBorder="1" applyAlignment="1">
      <alignment horizontal="center"/>
    </xf>
    <xf numFmtId="15" fontId="10" fillId="7" borderId="16" xfId="0" applyNumberFormat="1" applyFont="1" applyFill="1" applyBorder="1" applyAlignment="1">
      <alignment horizontal="center"/>
    </xf>
    <xf numFmtId="15" fontId="10" fillId="7" borderId="17" xfId="0" applyNumberFormat="1" applyFont="1" applyFill="1" applyBorder="1" applyAlignment="1">
      <alignment horizontal="center"/>
    </xf>
    <xf numFmtId="15" fontId="10" fillId="7" borderId="18" xfId="0" applyNumberFormat="1" applyFont="1" applyFill="1" applyBorder="1"/>
    <xf numFmtId="15" fontId="10" fillId="7" borderId="19" xfId="0" applyNumberFormat="1" applyFont="1" applyFill="1" applyBorder="1"/>
    <xf numFmtId="15" fontId="10" fillId="7" borderId="20" xfId="0" applyNumberFormat="1" applyFont="1" applyFill="1" applyBorder="1"/>
    <xf numFmtId="15" fontId="10" fillId="7" borderId="23" xfId="0" applyNumberFormat="1" applyFont="1" applyFill="1" applyBorder="1"/>
    <xf numFmtId="0" fontId="10" fillId="7" borderId="24" xfId="0" applyNumberFormat="1" applyFont="1" applyFill="1" applyBorder="1" applyAlignment="1">
      <alignment horizontal="center" vertical="center"/>
    </xf>
    <xf numFmtId="10" fontId="10" fillId="7" borderId="25" xfId="0" applyNumberFormat="1" applyFont="1" applyFill="1" applyBorder="1" applyAlignment="1">
      <alignment horizontal="center" vertical="center"/>
    </xf>
    <xf numFmtId="10" fontId="10" fillId="2" borderId="26" xfId="0" applyNumberFormat="1" applyFont="1" applyFill="1" applyBorder="1" applyAlignment="1">
      <alignment horizontal="center" vertical="center"/>
    </xf>
    <xf numFmtId="10" fontId="10" fillId="2" borderId="27" xfId="0" applyNumberFormat="1" applyFont="1" applyFill="1" applyBorder="1" applyAlignment="1">
      <alignment horizontal="center" vertical="center"/>
    </xf>
    <xf numFmtId="10" fontId="0" fillId="2" borderId="28"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5" fontId="10" fillId="5" borderId="15" xfId="0" applyNumberFormat="1" applyFont="1" applyFill="1" applyBorder="1" applyAlignment="1">
      <alignment horizontal="center"/>
    </xf>
    <xf numFmtId="15" fontId="10" fillId="5" borderId="16" xfId="0" applyNumberFormat="1" applyFont="1" applyFill="1" applyBorder="1" applyAlignment="1">
      <alignment horizontal="center"/>
    </xf>
    <xf numFmtId="15" fontId="10" fillId="5" borderId="17" xfId="0" applyNumberFormat="1" applyFont="1" applyFill="1" applyBorder="1" applyAlignment="1">
      <alignment horizontal="center"/>
    </xf>
    <xf numFmtId="15" fontId="10" fillId="7" borderId="15" xfId="0" applyNumberFormat="1" applyFont="1" applyFill="1" applyBorder="1" applyAlignment="1">
      <alignment horizontal="center" wrapText="1"/>
    </xf>
    <xf numFmtId="15" fontId="10" fillId="7" borderId="16" xfId="0" applyNumberFormat="1" applyFont="1" applyFill="1" applyBorder="1" applyAlignment="1">
      <alignment horizontal="center" wrapText="1"/>
    </xf>
    <xf numFmtId="15" fontId="10" fillId="7" borderId="17" xfId="0" applyNumberFormat="1" applyFont="1" applyFill="1" applyBorder="1" applyAlignment="1">
      <alignment horizontal="center" wrapText="1"/>
    </xf>
    <xf numFmtId="15" fontId="10" fillId="7" borderId="15" xfId="0" applyNumberFormat="1" applyFont="1" applyFill="1" applyBorder="1" applyAlignment="1">
      <alignment horizontal="center"/>
    </xf>
    <xf numFmtId="15" fontId="10" fillId="7" borderId="16" xfId="0" applyNumberFormat="1" applyFont="1" applyFill="1" applyBorder="1" applyAlignment="1">
      <alignment horizontal="center"/>
    </xf>
    <xf numFmtId="15" fontId="10" fillId="7" borderId="17" xfId="0" applyNumberFormat="1" applyFont="1" applyFill="1" applyBorder="1" applyAlignment="1">
      <alignment horizontal="center"/>
    </xf>
    <xf numFmtId="0" fontId="10" fillId="0" borderId="0" xfId="0" applyNumberFormat="1" applyFont="1" applyBorder="1"/>
    <xf numFmtId="0" fontId="0" fillId="0" borderId="21" xfId="0" applyBorder="1" applyAlignment="1">
      <alignment horizontal="left" indent="1"/>
    </xf>
    <xf numFmtId="0" fontId="0" fillId="0" borderId="18" xfId="0" applyBorder="1" applyAlignment="1">
      <alignment horizontal="left" indent="1"/>
    </xf>
    <xf numFmtId="0" fontId="0" fillId="0" borderId="0" xfId="0" applyAlignment="1">
      <alignment horizontal="left" indent="2"/>
    </xf>
    <xf numFmtId="0" fontId="10" fillId="0" borderId="23" xfId="0" applyFont="1" applyBorder="1" applyAlignment="1">
      <alignment horizontal="left"/>
    </xf>
    <xf numFmtId="0" fontId="10" fillId="0" borderId="24" xfId="0" applyNumberFormat="1" applyFont="1" applyBorder="1"/>
    <xf numFmtId="10" fontId="10" fillId="0" borderId="25" xfId="0" applyNumberFormat="1" applyFont="1" applyBorder="1"/>
    <xf numFmtId="0" fontId="10" fillId="5" borderId="0" xfId="0" applyNumberFormat="1" applyFont="1" applyFill="1" applyBorder="1"/>
    <xf numFmtId="0" fontId="10" fillId="0" borderId="21" xfId="0" applyFont="1" applyBorder="1" applyAlignment="1">
      <alignment horizontal="left" indent="1"/>
    </xf>
    <xf numFmtId="10" fontId="10" fillId="0" borderId="22" xfId="0" applyNumberFormat="1" applyFont="1" applyBorder="1"/>
    <xf numFmtId="0" fontId="0" fillId="0" borderId="21" xfId="0" applyBorder="1" applyAlignment="1">
      <alignment horizontal="left" indent="2"/>
    </xf>
    <xf numFmtId="0" fontId="0" fillId="0" borderId="0" xfId="0" applyNumberFormat="1" applyBorder="1"/>
    <xf numFmtId="10" fontId="0" fillId="0" borderId="22" xfId="0" applyNumberFormat="1" applyBorder="1"/>
    <xf numFmtId="0" fontId="0" fillId="0" borderId="18" xfId="0" applyBorder="1" applyAlignment="1">
      <alignment horizontal="left" indent="2"/>
    </xf>
    <xf numFmtId="0" fontId="0" fillId="0" borderId="19" xfId="0" applyNumberFormat="1" applyBorder="1"/>
    <xf numFmtId="10" fontId="0" fillId="0" borderId="20" xfId="0" applyNumberFormat="1" applyBorder="1"/>
    <xf numFmtId="0" fontId="10" fillId="5" borderId="21" xfId="0" applyFont="1" applyFill="1" applyBorder="1" applyAlignment="1">
      <alignment horizontal="left"/>
    </xf>
    <xf numFmtId="0" fontId="11" fillId="0" borderId="0" xfId="0" applyFont="1" applyAlignment="1">
      <alignment wrapText="1"/>
    </xf>
    <xf numFmtId="0" fontId="10" fillId="0" borderId="36" xfId="0" applyNumberFormat="1" applyFont="1" applyBorder="1" applyAlignment="1">
      <alignment horizontal="center" vertical="center"/>
    </xf>
    <xf numFmtId="0" fontId="10" fillId="0" borderId="37" xfId="0" applyFont="1" applyBorder="1" applyAlignment="1">
      <alignment horizontal="left"/>
    </xf>
    <xf numFmtId="0" fontId="10" fillId="0" borderId="38" xfId="0" applyNumberFormat="1" applyFont="1" applyBorder="1" applyAlignment="1">
      <alignment horizontal="center" vertical="center"/>
    </xf>
    <xf numFmtId="0" fontId="10" fillId="0" borderId="39" xfId="0" applyNumberFormat="1" applyFont="1" applyBorder="1" applyAlignment="1">
      <alignment horizontal="center" vertical="center"/>
    </xf>
    <xf numFmtId="0" fontId="0" fillId="0" borderId="0" xfId="0" applyNumberFormat="1" applyBorder="1" applyAlignment="1">
      <alignment horizontal="center" vertical="center"/>
    </xf>
    <xf numFmtId="0" fontId="0" fillId="0" borderId="22" xfId="0" applyNumberFormat="1" applyBorder="1" applyAlignment="1">
      <alignment horizontal="center" vertical="center"/>
    </xf>
    <xf numFmtId="0" fontId="11" fillId="0" borderId="21" xfId="0" applyFont="1" applyBorder="1" applyAlignment="1">
      <alignment wrapText="1"/>
    </xf>
    <xf numFmtId="0" fontId="10" fillId="0" borderId="40" xfId="0" applyNumberFormat="1" applyFont="1" applyBorder="1" applyAlignment="1">
      <alignment horizontal="center" vertical="center"/>
    </xf>
    <xf numFmtId="0" fontId="0" fillId="0" borderId="22" xfId="0" applyNumberFormat="1" applyBorder="1"/>
    <xf numFmtId="0" fontId="11" fillId="0" borderId="21" xfId="0" applyFont="1" applyBorder="1" applyAlignment="1">
      <alignment vertical="center" wrapText="1"/>
    </xf>
    <xf numFmtId="0" fontId="0" fillId="0" borderId="20"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TIPOLOGIA</a:t>
            </a:r>
            <a:r>
              <a:rPr lang="es-CO" baseline="0"/>
              <a:t> </a:t>
            </a:r>
            <a:r>
              <a:rPr lang="es-CO"/>
              <a:t>REQUERIMIENTOS II.</a:t>
            </a:r>
          </a:p>
          <a:p>
            <a:pPr>
              <a:defRPr/>
            </a:pPr>
            <a:r>
              <a:rPr lang="es-CO"/>
              <a:t> TRIMESTREE 2016</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graficas!$A$3</c:f>
              <c:strCache>
                <c:ptCount val="1"/>
                <c:pt idx="0">
                  <c:v>PETICIÓN INTERÉS PARTICULAR</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graficas!$F$3</c:f>
              <c:numCache>
                <c:formatCode>0.00%</c:formatCode>
                <c:ptCount val="1"/>
                <c:pt idx="0">
                  <c:v>0.31</c:v>
                </c:pt>
              </c:numCache>
            </c:numRef>
          </c:val>
        </c:ser>
        <c:ser>
          <c:idx val="1"/>
          <c:order val="1"/>
          <c:tx>
            <c:strRef>
              <c:f>graficas!$A$4</c:f>
              <c:strCache>
                <c:ptCount val="1"/>
                <c:pt idx="0">
                  <c:v>RECLAMO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graficas!$F$4</c:f>
              <c:numCache>
                <c:formatCode>0.00%</c:formatCode>
                <c:ptCount val="1"/>
                <c:pt idx="0">
                  <c:v>0.23</c:v>
                </c:pt>
              </c:numCache>
            </c:numRef>
          </c:val>
        </c:ser>
        <c:ser>
          <c:idx val="2"/>
          <c:order val="2"/>
          <c:tx>
            <c:strRef>
              <c:f>graficas!$A$5</c:f>
              <c:strCache>
                <c:ptCount val="1"/>
                <c:pt idx="0">
                  <c:v>SUGERENCIA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graficas!$F$5</c:f>
              <c:numCache>
                <c:formatCode>0.00%</c:formatCode>
                <c:ptCount val="1"/>
                <c:pt idx="0">
                  <c:v>0.2</c:v>
                </c:pt>
              </c:numCache>
            </c:numRef>
          </c:val>
        </c:ser>
        <c:ser>
          <c:idx val="3"/>
          <c:order val="3"/>
          <c:tx>
            <c:strRef>
              <c:f>graficas!$A$6</c:f>
              <c:strCache>
                <c:ptCount val="1"/>
                <c:pt idx="0">
                  <c:v>QUEJA</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graficas!$F$6</c:f>
              <c:numCache>
                <c:formatCode>0.00%</c:formatCode>
                <c:ptCount val="1"/>
                <c:pt idx="0">
                  <c:v>0.15</c:v>
                </c:pt>
              </c:numCache>
            </c:numRef>
          </c:val>
        </c:ser>
        <c:ser>
          <c:idx val="4"/>
          <c:order val="4"/>
          <c:tx>
            <c:strRef>
              <c:f>graficas!$A$7</c:f>
              <c:strCache>
                <c:ptCount val="1"/>
                <c:pt idx="0">
                  <c:v>SOLICITUD DE INFORMACIÓN</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c:f>
              <c:numCache>
                <c:formatCode>0.00%</c:formatCode>
                <c:ptCount val="1"/>
                <c:pt idx="0">
                  <c:v>0.06</c:v>
                </c:pt>
              </c:numCache>
            </c:numRef>
          </c:val>
        </c:ser>
        <c:ser>
          <c:idx val="5"/>
          <c:order val="5"/>
          <c:tx>
            <c:strRef>
              <c:f>graficas!$A$8</c:f>
              <c:strCache>
                <c:ptCount val="1"/>
                <c:pt idx="0">
                  <c:v>FELICITACIÓN</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graficas!$F$8</c:f>
              <c:numCache>
                <c:formatCode>0.00%</c:formatCode>
                <c:ptCount val="1"/>
                <c:pt idx="0">
                  <c:v>0.03</c:v>
                </c:pt>
              </c:numCache>
            </c:numRef>
          </c:val>
        </c:ser>
        <c:ser>
          <c:idx val="6"/>
          <c:order val="6"/>
          <c:tx>
            <c:strRef>
              <c:f>graficas!$A$9</c:f>
              <c:strCache>
                <c:ptCount val="1"/>
                <c:pt idx="0">
                  <c:v>PETICIÓN INTERÉS GENERAL</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graficas!$F$9</c:f>
              <c:numCache>
                <c:formatCode>0.00%</c:formatCode>
                <c:ptCount val="1"/>
                <c:pt idx="0">
                  <c:v>0.02</c:v>
                </c:pt>
              </c:numCache>
            </c:numRef>
          </c:val>
        </c:ser>
        <c:dLbls>
          <c:showLegendKey val="0"/>
          <c:showVal val="1"/>
          <c:showCatName val="0"/>
          <c:showSerName val="0"/>
          <c:showPercent val="0"/>
          <c:showBubbleSize val="0"/>
        </c:dLbls>
        <c:gapWidth val="65"/>
        <c:shape val="box"/>
        <c:axId val="164133720"/>
        <c:axId val="164132936"/>
        <c:axId val="0"/>
      </c:bar3DChart>
      <c:catAx>
        <c:axId val="1641337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4132936"/>
        <c:crosses val="autoZero"/>
        <c:auto val="1"/>
        <c:lblAlgn val="ctr"/>
        <c:lblOffset val="100"/>
        <c:noMultiLvlLbl val="0"/>
      </c:catAx>
      <c:valAx>
        <c:axId val="164132936"/>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6413372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REQUERIMIENTOS POR USUARIO II TRIMESTREE 2016</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graficas!$A$55</c:f>
              <c:strCache>
                <c:ptCount val="1"/>
                <c:pt idx="0">
                  <c:v>SUBMETODOS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graficas!$C$55</c:f>
              <c:numCache>
                <c:formatCode>0%</c:formatCode>
                <c:ptCount val="1"/>
                <c:pt idx="0">
                  <c:v>0.49</c:v>
                </c:pt>
              </c:numCache>
            </c:numRef>
          </c:val>
        </c:ser>
        <c:ser>
          <c:idx val="1"/>
          <c:order val="1"/>
          <c:tx>
            <c:strRef>
              <c:f>graficas!$A$56</c:f>
              <c:strCache>
                <c:ptCount val="1"/>
                <c:pt idx="0">
                  <c:v>COMEDORES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graficas!$C$56</c:f>
              <c:numCache>
                <c:formatCode>0%</c:formatCode>
                <c:ptCount val="1"/>
                <c:pt idx="0">
                  <c:v>0.16</c:v>
                </c:pt>
              </c:numCache>
            </c:numRef>
          </c:val>
        </c:ser>
        <c:ser>
          <c:idx val="2"/>
          <c:order val="2"/>
          <c:tx>
            <c:strRef>
              <c:f>graficas!$A$57</c:f>
              <c:strCache>
                <c:ptCount val="1"/>
                <c:pt idx="0">
                  <c:v>DIRECCION</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graficas!$C$57</c:f>
              <c:numCache>
                <c:formatCode>0%</c:formatCode>
                <c:ptCount val="1"/>
                <c:pt idx="0">
                  <c:v>0.13</c:v>
                </c:pt>
              </c:numCache>
            </c:numRef>
          </c:val>
        </c:ser>
        <c:ser>
          <c:idx val="3"/>
          <c:order val="3"/>
          <c:tx>
            <c:strRef>
              <c:f>graficas!$A$58</c:f>
              <c:strCache>
                <c:ptCount val="1"/>
                <c:pt idx="0">
                  <c:v>DESARROLLO HUMANO</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graficas!$C$58</c:f>
              <c:numCache>
                <c:formatCode>0%</c:formatCode>
                <c:ptCount val="1"/>
                <c:pt idx="0">
                  <c:v>0.08</c:v>
                </c:pt>
              </c:numCache>
            </c:numRef>
          </c:val>
        </c:ser>
        <c:ser>
          <c:idx val="4"/>
          <c:order val="4"/>
          <c:tx>
            <c:strRef>
              <c:f>graficas!$A$59</c:f>
              <c:strCache>
                <c:ptCount val="1"/>
                <c:pt idx="0">
                  <c:v>MISION BOGOTA</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graficas!$C$59</c:f>
              <c:numCache>
                <c:formatCode>0%</c:formatCode>
                <c:ptCount val="1"/>
                <c:pt idx="0">
                  <c:v>7.0000000000000007E-2</c:v>
                </c:pt>
              </c:numCache>
            </c:numRef>
          </c:val>
        </c:ser>
        <c:ser>
          <c:idx val="5"/>
          <c:order val="5"/>
          <c:tx>
            <c:strRef>
              <c:f>graficas!$A$60</c:f>
              <c:strCache>
                <c:ptCount val="1"/>
                <c:pt idx="0">
                  <c:v>JURIDICA</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graficas!$C$60</c:f>
              <c:numCache>
                <c:formatCode>0%</c:formatCode>
                <c:ptCount val="1"/>
                <c:pt idx="0">
                  <c:v>0.04</c:v>
                </c:pt>
              </c:numCache>
            </c:numRef>
          </c:val>
        </c:ser>
        <c:ser>
          <c:idx val="6"/>
          <c:order val="6"/>
          <c:tx>
            <c:strRef>
              <c:f>graficas!$A$61</c:f>
              <c:strCache>
                <c:ptCount val="1"/>
                <c:pt idx="0">
                  <c:v>SUBFINANCIERA</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graficas!$C$61</c:f>
              <c:numCache>
                <c:formatCode>0%</c:formatCode>
                <c:ptCount val="1"/>
                <c:pt idx="0">
                  <c:v>0.02</c:v>
                </c:pt>
              </c:numCache>
            </c:numRef>
          </c:val>
        </c:ser>
        <c:ser>
          <c:idx val="7"/>
          <c:order val="7"/>
          <c:tx>
            <c:strRef>
              <c:f>graficas!$A$62</c:f>
              <c:strCache>
                <c:ptCount val="1"/>
                <c:pt idx="0">
                  <c:v>BAÑOS PUBLICOS</c:v>
                </c:pt>
              </c:strCache>
            </c:strRef>
          </c:tx>
          <c:spPr>
            <a:solidFill>
              <a:schemeClr val="accent2">
                <a:lumMod val="60000"/>
                <a:alpha val="85000"/>
              </a:schemeClr>
            </a:solidFill>
            <a:ln w="9525" cap="flat" cmpd="sng" algn="ctr">
              <a:solidFill>
                <a:schemeClr val="accent2">
                  <a:lumMod val="60000"/>
                  <a:lumMod val="75000"/>
                </a:schemeClr>
              </a:solidFill>
              <a:round/>
            </a:ln>
            <a:effectLst/>
            <a:sp3d contourW="9525">
              <a:contourClr>
                <a:schemeClr val="accent2">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graficas!$C$62</c:f>
              <c:numCache>
                <c:formatCode>0%</c:formatCode>
                <c:ptCount val="1"/>
                <c:pt idx="0">
                  <c:v>0.01</c:v>
                </c:pt>
              </c:numCache>
            </c:numRef>
          </c:val>
        </c:ser>
        <c:dLbls>
          <c:showLegendKey val="0"/>
          <c:showVal val="1"/>
          <c:showCatName val="0"/>
          <c:showSerName val="0"/>
          <c:showPercent val="0"/>
          <c:showBubbleSize val="0"/>
        </c:dLbls>
        <c:gapWidth val="65"/>
        <c:shape val="box"/>
        <c:axId val="164131760"/>
        <c:axId val="164131368"/>
        <c:axId val="0"/>
      </c:bar3DChart>
      <c:catAx>
        <c:axId val="1641317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4131368"/>
        <c:crosses val="autoZero"/>
        <c:auto val="1"/>
        <c:lblAlgn val="ctr"/>
        <c:lblOffset val="100"/>
        <c:noMultiLvlLbl val="0"/>
      </c:catAx>
      <c:valAx>
        <c:axId val="1641313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6413176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QUEJAS II TRIMESTRE 2016</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graficas!$A$70</c:f>
              <c:strCache>
                <c:ptCount val="1"/>
                <c:pt idx="0">
                  <c:v>MISION BOGOTA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graficas!$F$70</c:f>
              <c:numCache>
                <c:formatCode>0%</c:formatCode>
                <c:ptCount val="1"/>
                <c:pt idx="0">
                  <c:v>0.4</c:v>
                </c:pt>
              </c:numCache>
            </c:numRef>
          </c:val>
        </c:ser>
        <c:ser>
          <c:idx val="1"/>
          <c:order val="1"/>
          <c:tx>
            <c:strRef>
              <c:f>graficas!$A$71</c:f>
              <c:strCache>
                <c:ptCount val="1"/>
                <c:pt idx="0">
                  <c:v>SUBMETODOS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graficas!$F$71</c:f>
              <c:numCache>
                <c:formatCode>0%</c:formatCode>
                <c:ptCount val="1"/>
                <c:pt idx="0">
                  <c:v>0.26666666666666666</c:v>
                </c:pt>
              </c:numCache>
            </c:numRef>
          </c:val>
        </c:ser>
        <c:ser>
          <c:idx val="2"/>
          <c:order val="2"/>
          <c:tx>
            <c:strRef>
              <c:f>graficas!$A$72</c:f>
              <c:strCache>
                <c:ptCount val="1"/>
                <c:pt idx="0">
                  <c:v>COMEDORES</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graficas!$F$72</c:f>
              <c:numCache>
                <c:formatCode>0%</c:formatCode>
                <c:ptCount val="1"/>
                <c:pt idx="0">
                  <c:v>0.2</c:v>
                </c:pt>
              </c:numCache>
            </c:numRef>
          </c:val>
        </c:ser>
        <c:ser>
          <c:idx val="3"/>
          <c:order val="3"/>
          <c:tx>
            <c:strRef>
              <c:f>graficas!$A$73</c:f>
              <c:strCache>
                <c:ptCount val="1"/>
                <c:pt idx="0">
                  <c:v>DESARROLLO HUMANO</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graficas!$F$73</c:f>
              <c:numCache>
                <c:formatCode>0%</c:formatCode>
                <c:ptCount val="1"/>
                <c:pt idx="0">
                  <c:v>6.6666666666666666E-2</c:v>
                </c:pt>
              </c:numCache>
            </c:numRef>
          </c:val>
        </c:ser>
        <c:ser>
          <c:idx val="4"/>
          <c:order val="4"/>
          <c:tx>
            <c:strRef>
              <c:f>graficas!$A$74</c:f>
              <c:strCache>
                <c:ptCount val="1"/>
                <c:pt idx="0">
                  <c:v>DIRECCION</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graficas!$F$74</c:f>
              <c:numCache>
                <c:formatCode>0%</c:formatCode>
                <c:ptCount val="1"/>
                <c:pt idx="0">
                  <c:v>6.6666666666666666E-2</c:v>
                </c:pt>
              </c:numCache>
            </c:numRef>
          </c:val>
        </c:ser>
        <c:dLbls>
          <c:showLegendKey val="0"/>
          <c:showVal val="0"/>
          <c:showCatName val="0"/>
          <c:showSerName val="0"/>
          <c:showPercent val="0"/>
          <c:showBubbleSize val="0"/>
        </c:dLbls>
        <c:gapWidth val="65"/>
        <c:shape val="box"/>
        <c:axId val="204191152"/>
        <c:axId val="204191544"/>
        <c:axId val="0"/>
      </c:bar3DChart>
      <c:catAx>
        <c:axId val="204191152"/>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4191544"/>
        <c:crosses val="autoZero"/>
        <c:auto val="1"/>
        <c:lblAlgn val="ctr"/>
        <c:lblOffset val="100"/>
        <c:noMultiLvlLbl val="0"/>
      </c:catAx>
      <c:valAx>
        <c:axId val="20419154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0419115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RECLAMOS II TRIMESTRE 2016</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graficas!$A$89</c:f>
              <c:strCache>
                <c:ptCount val="1"/>
                <c:pt idx="0">
                  <c:v>COMEDORES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graficas!$F$89</c:f>
              <c:numCache>
                <c:formatCode>0%</c:formatCode>
                <c:ptCount val="1"/>
                <c:pt idx="0">
                  <c:v>0.39130434782608697</c:v>
                </c:pt>
              </c:numCache>
            </c:numRef>
          </c:val>
        </c:ser>
        <c:ser>
          <c:idx val="1"/>
          <c:order val="1"/>
          <c:tx>
            <c:strRef>
              <c:f>graficas!$A$90</c:f>
              <c:strCache>
                <c:ptCount val="1"/>
                <c:pt idx="0">
                  <c:v>DIRECCION</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graficas!$F$90</c:f>
              <c:numCache>
                <c:formatCode>0%</c:formatCode>
                <c:ptCount val="1"/>
                <c:pt idx="0">
                  <c:v>0.2608695652173913</c:v>
                </c:pt>
              </c:numCache>
            </c:numRef>
          </c:val>
        </c:ser>
        <c:ser>
          <c:idx val="2"/>
          <c:order val="2"/>
          <c:tx>
            <c:strRef>
              <c:f>graficas!$A$91</c:f>
              <c:strCache>
                <c:ptCount val="1"/>
                <c:pt idx="0">
                  <c:v>SUBMETODOS</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graficas!$F$91</c:f>
              <c:numCache>
                <c:formatCode>0%</c:formatCode>
                <c:ptCount val="1"/>
                <c:pt idx="0">
                  <c:v>0.2608695652173913</c:v>
                </c:pt>
              </c:numCache>
            </c:numRef>
          </c:val>
        </c:ser>
        <c:ser>
          <c:idx val="3"/>
          <c:order val="3"/>
          <c:tx>
            <c:strRef>
              <c:f>graficas!$A$92</c:f>
              <c:strCache>
                <c:ptCount val="1"/>
                <c:pt idx="0">
                  <c:v>DESARROLLO HUMANO</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graficas!$F$92</c:f>
              <c:numCache>
                <c:formatCode>0%</c:formatCode>
                <c:ptCount val="1"/>
                <c:pt idx="0">
                  <c:v>8.6956521739130432E-2</c:v>
                </c:pt>
              </c:numCache>
            </c:numRef>
          </c:val>
        </c:ser>
        <c:dLbls>
          <c:showLegendKey val="0"/>
          <c:showVal val="0"/>
          <c:showCatName val="0"/>
          <c:showSerName val="0"/>
          <c:showPercent val="0"/>
          <c:showBubbleSize val="0"/>
        </c:dLbls>
        <c:gapWidth val="65"/>
        <c:shape val="box"/>
        <c:axId val="204192328"/>
        <c:axId val="204192720"/>
        <c:axId val="0"/>
      </c:bar3DChart>
      <c:catAx>
        <c:axId val="204192328"/>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4192720"/>
        <c:crosses val="autoZero"/>
        <c:auto val="1"/>
        <c:lblAlgn val="ctr"/>
        <c:lblOffset val="100"/>
        <c:noMultiLvlLbl val="0"/>
      </c:catAx>
      <c:valAx>
        <c:axId val="20419272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0419232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RECLAMOS II TRIMESTRE 2016</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graficas!$A$109</c:f>
              <c:strCache>
                <c:ptCount val="1"/>
                <c:pt idx="0">
                  <c:v>SUBMETODOS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graficas!$F$109</c:f>
              <c:numCache>
                <c:formatCode>0%</c:formatCode>
                <c:ptCount val="1"/>
                <c:pt idx="0">
                  <c:v>0.49</c:v>
                </c:pt>
              </c:numCache>
            </c:numRef>
          </c:val>
        </c:ser>
        <c:ser>
          <c:idx val="1"/>
          <c:order val="1"/>
          <c:tx>
            <c:strRef>
              <c:f>graficas!$A$110</c:f>
              <c:strCache>
                <c:ptCount val="1"/>
                <c:pt idx="0">
                  <c:v>COMEDORES</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graficas!$F$110</c:f>
              <c:numCache>
                <c:formatCode>0%</c:formatCode>
                <c:ptCount val="1"/>
                <c:pt idx="0">
                  <c:v>0.16</c:v>
                </c:pt>
              </c:numCache>
            </c:numRef>
          </c:val>
        </c:ser>
        <c:ser>
          <c:idx val="2"/>
          <c:order val="2"/>
          <c:tx>
            <c:strRef>
              <c:f>graficas!$A$111</c:f>
              <c:strCache>
                <c:ptCount val="1"/>
                <c:pt idx="0">
                  <c:v>DIRECCION</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graficas!$F$111</c:f>
              <c:numCache>
                <c:formatCode>0%</c:formatCode>
                <c:ptCount val="1"/>
                <c:pt idx="0">
                  <c:v>0.13</c:v>
                </c:pt>
              </c:numCache>
            </c:numRef>
          </c:val>
        </c:ser>
        <c:ser>
          <c:idx val="3"/>
          <c:order val="3"/>
          <c:tx>
            <c:strRef>
              <c:f>graficas!$A$112</c:f>
              <c:strCache>
                <c:ptCount val="1"/>
                <c:pt idx="0">
                  <c:v>DESARROLLO HUMANO</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graficas!$F$112</c:f>
              <c:numCache>
                <c:formatCode>0%</c:formatCode>
                <c:ptCount val="1"/>
                <c:pt idx="0">
                  <c:v>0.08</c:v>
                </c:pt>
              </c:numCache>
            </c:numRef>
          </c:val>
        </c:ser>
        <c:ser>
          <c:idx val="4"/>
          <c:order val="4"/>
          <c:tx>
            <c:strRef>
              <c:f>graficas!$A$113</c:f>
              <c:strCache>
                <c:ptCount val="1"/>
                <c:pt idx="0">
                  <c:v>MISION BOGOTA</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graficas!$F$113</c:f>
              <c:numCache>
                <c:formatCode>0%</c:formatCode>
                <c:ptCount val="1"/>
                <c:pt idx="0">
                  <c:v>7.0000000000000007E-2</c:v>
                </c:pt>
              </c:numCache>
            </c:numRef>
          </c:val>
        </c:ser>
        <c:ser>
          <c:idx val="5"/>
          <c:order val="5"/>
          <c:tx>
            <c:strRef>
              <c:f>graficas!$A$114</c:f>
              <c:strCache>
                <c:ptCount val="1"/>
                <c:pt idx="0">
                  <c:v>JURIDICA</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graficas!$F$114</c:f>
              <c:numCache>
                <c:formatCode>0%</c:formatCode>
                <c:ptCount val="1"/>
                <c:pt idx="0">
                  <c:v>0.04</c:v>
                </c:pt>
              </c:numCache>
            </c:numRef>
          </c:val>
        </c:ser>
        <c:ser>
          <c:idx val="6"/>
          <c:order val="6"/>
          <c:tx>
            <c:strRef>
              <c:f>graficas!$A$115</c:f>
              <c:strCache>
                <c:ptCount val="1"/>
                <c:pt idx="0">
                  <c:v>SUBFINANCIERA</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graficas!$F$115</c:f>
              <c:numCache>
                <c:formatCode>0%</c:formatCode>
                <c:ptCount val="1"/>
                <c:pt idx="0">
                  <c:v>0.02</c:v>
                </c:pt>
              </c:numCache>
            </c:numRef>
          </c:val>
        </c:ser>
        <c:ser>
          <c:idx val="7"/>
          <c:order val="7"/>
          <c:tx>
            <c:strRef>
              <c:f>graficas!$A$116</c:f>
              <c:strCache>
                <c:ptCount val="1"/>
                <c:pt idx="0">
                  <c:v>BAÑOS PUBLICOS</c:v>
                </c:pt>
              </c:strCache>
            </c:strRef>
          </c:tx>
          <c:spPr>
            <a:solidFill>
              <a:schemeClr val="accent2">
                <a:lumMod val="60000"/>
                <a:alpha val="85000"/>
              </a:schemeClr>
            </a:solidFill>
            <a:ln w="9525" cap="flat" cmpd="sng" algn="ctr">
              <a:solidFill>
                <a:schemeClr val="accent2">
                  <a:lumMod val="60000"/>
                  <a:lumMod val="75000"/>
                </a:schemeClr>
              </a:solidFill>
              <a:round/>
            </a:ln>
            <a:effectLst/>
            <a:sp3d contourW="9525">
              <a:contourClr>
                <a:schemeClr val="accent2">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val>
            <c:numRef>
              <c:f>graficas!$F$116</c:f>
              <c:numCache>
                <c:formatCode>0%</c:formatCode>
                <c:ptCount val="1"/>
                <c:pt idx="0">
                  <c:v>0.01</c:v>
                </c:pt>
              </c:numCache>
            </c:numRef>
          </c:val>
        </c:ser>
        <c:dLbls>
          <c:showLegendKey val="0"/>
          <c:showVal val="0"/>
          <c:showCatName val="0"/>
          <c:showSerName val="0"/>
          <c:showPercent val="0"/>
          <c:showBubbleSize val="0"/>
        </c:dLbls>
        <c:gapWidth val="65"/>
        <c:shape val="box"/>
        <c:axId val="204190760"/>
        <c:axId val="204190368"/>
        <c:axId val="0"/>
      </c:bar3DChart>
      <c:catAx>
        <c:axId val="204190760"/>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04190368"/>
        <c:crosses val="autoZero"/>
        <c:auto val="1"/>
        <c:lblAlgn val="ctr"/>
        <c:lblOffset val="100"/>
        <c:noMultiLvlLbl val="0"/>
      </c:catAx>
      <c:valAx>
        <c:axId val="2041903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04190760"/>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911677</xdr:colOff>
      <xdr:row>3</xdr:row>
      <xdr:rowOff>217714</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2626177" cy="960663"/>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twoCellAnchor editAs="oneCell">
    <xdr:from>
      <xdr:col>16</xdr:col>
      <xdr:colOff>27214</xdr:colOff>
      <xdr:row>4</xdr:row>
      <xdr:rowOff>13607</xdr:rowOff>
    </xdr:from>
    <xdr:to>
      <xdr:col>16</xdr:col>
      <xdr:colOff>322489</xdr:colOff>
      <xdr:row>4</xdr:row>
      <xdr:rowOff>853168</xdr:rowOff>
    </xdr:to>
    <xdr:pic>
      <xdr:nvPicPr>
        <xdr:cNvPr id="1785" name="Imagen 178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07746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13</xdr:col>
      <xdr:colOff>0</xdr:colOff>
      <xdr:row>14</xdr:row>
      <xdr:rowOff>47625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19</xdr:row>
      <xdr:rowOff>0</xdr:rowOff>
    </xdr:from>
    <xdr:to>
      <xdr:col>13</xdr:col>
      <xdr:colOff>0</xdr:colOff>
      <xdr:row>33</xdr:row>
      <xdr:rowOff>66675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67</xdr:row>
      <xdr:rowOff>0</xdr:rowOff>
    </xdr:from>
    <xdr:to>
      <xdr:col>14</xdr:col>
      <xdr:colOff>0</xdr:colOff>
      <xdr:row>81</xdr:row>
      <xdr:rowOff>47625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86</xdr:row>
      <xdr:rowOff>0</xdr:rowOff>
    </xdr:from>
    <xdr:to>
      <xdr:col>14</xdr:col>
      <xdr:colOff>0</xdr:colOff>
      <xdr:row>100</xdr:row>
      <xdr:rowOff>47625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106</xdr:row>
      <xdr:rowOff>0</xdr:rowOff>
    </xdr:from>
    <xdr:to>
      <xdr:col>14</xdr:col>
      <xdr:colOff>0</xdr:colOff>
      <xdr:row>120</xdr:row>
      <xdr:rowOff>47625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lancaA" refreshedDate="42544.505718981483" createdVersion="5" refreshedVersion="5" minRefreshableVersion="3" recordCount="100">
  <cacheSource type="worksheet">
    <worksheetSource ref="A5:U105" sheet="REQUERIMIENTOS 2016"/>
  </cacheSource>
  <cacheFields count="21">
    <cacheField name="Q" numFmtId="0">
      <sharedItems containsSemiMixedTypes="0" containsString="0" containsNumber="1" containsInteger="1" minValue="1" maxValue="100"/>
    </cacheField>
    <cacheField name="MENSUAL" numFmtId="0">
      <sharedItems containsSemiMixedTypes="0" containsString="0" containsNumber="1" containsInteger="1" minValue="1" maxValue="50"/>
    </cacheField>
    <cacheField name="TIPO REQ." numFmtId="0">
      <sharedItems count="7">
        <s v="SOLICITUD DE INFORMACIÓN"/>
        <s v="RECLAMO"/>
        <s v="SUGERENCIA"/>
        <s v="PETICIÓN INTERÉS PARTICULAR"/>
        <s v="QUEJA"/>
        <s v="PETICIÓN INTERÉS GENERAL"/>
        <s v="FELICITACIÓN"/>
      </sharedItems>
    </cacheField>
    <cacheField name="REQUERIMIENTO" numFmtId="0">
      <sharedItems containsSemiMixedTypes="0" containsString="0" containsNumber="1" containsInteger="1" minValue="543992016" maxValue="1101802016"/>
    </cacheField>
    <cacheField name="ESTADO REQ" numFmtId="0">
      <sharedItems/>
    </cacheField>
    <cacheField name="RADICADO IDIPRON" numFmtId="0">
      <sharedItems/>
    </cacheField>
    <cacheField name="FECHA INGRESO REQ" numFmtId="15">
      <sharedItems containsSemiMixedTypes="0" containsNonDate="0" containsDate="1" containsString="0" minDate="2016-04-08T00:00:00" maxDate="2016-06-23T00:00:00" count="29">
        <d v="2016-04-08T00:00:00"/>
        <d v="2016-04-12T00:00:00"/>
        <d v="2016-04-14T00:00:00"/>
        <d v="2016-04-15T00:00:00"/>
        <d v="2016-04-22T00:00:00"/>
        <d v="2016-04-25T00:00:00"/>
        <d v="2016-04-26T00:00:00"/>
        <d v="2016-04-29T00:00:00"/>
        <d v="2016-05-02T00:00:00"/>
        <d v="2016-05-03T00:00:00"/>
        <d v="2016-05-04T00:00:00"/>
        <d v="2016-05-05T00:00:00"/>
        <d v="2016-05-06T00:00:00"/>
        <d v="2016-05-11T00:00:00"/>
        <d v="2016-05-13T00:00:00"/>
        <d v="2016-05-20T00:00:00"/>
        <d v="2016-05-23T00:00:00"/>
        <d v="2016-05-25T00:00:00"/>
        <d v="2016-05-31T00:00:00"/>
        <d v="2016-05-26T00:00:00"/>
        <d v="2016-06-07T00:00:00"/>
        <d v="2016-06-09T00:00:00"/>
        <d v="2016-06-10T00:00:00"/>
        <d v="2016-06-15T00:00:00"/>
        <d v="2016-06-16T00:00:00"/>
        <d v="2016-06-17T00:00:00"/>
        <d v="2016-06-20T00:00:00"/>
        <d v="2016-06-21T00:00:00"/>
        <d v="2016-06-22T00:00:00"/>
      </sharedItems>
      <fieldGroup base="6">
        <rangePr groupBy="months" startDate="2016-04-08T00:00:00" endDate="2016-06-23T00:00:00"/>
        <groupItems count="14">
          <s v="&lt;08/04/2016"/>
          <s v="ene"/>
          <s v="feb"/>
          <s v="mar"/>
          <s v="abr"/>
          <s v="may"/>
          <s v="jun"/>
          <s v="jul"/>
          <s v="ago"/>
          <s v="sep"/>
          <s v="oct"/>
          <s v="nov"/>
          <s v="dic"/>
          <s v="&gt;23/06/2016"/>
        </groupItems>
      </fieldGroup>
    </cacheField>
    <cacheField name="FECHA DE VENCIMIENTO" numFmtId="15">
      <sharedItems containsSemiMixedTypes="0" containsNonDate="0" containsDate="1" containsString="0" minDate="2016-04-22T00:00:00" maxDate="2016-07-15T00:00:00"/>
    </cacheField>
    <cacheField name="FECHA DE RESPUESTA" numFmtId="15">
      <sharedItems containsNonDate="0" containsDate="1" containsString="0" containsBlank="1" minDate="2016-04-12T00:00:00" maxDate="2016-06-22T00:00:00"/>
    </cacheField>
    <cacheField name="NOMBRE" numFmtId="15">
      <sharedItems/>
    </cacheField>
    <cacheField name="ASUNTO REQUERIMIENTO" numFmtId="0">
      <sharedItems longText="1"/>
    </cacheField>
    <cacheField name="TIPIFICACION SERVICIOS" numFmtId="0">
      <sharedItems count="7">
        <s v="TEMAS ADMINISTRATIVOS"/>
        <s v="TEMAS MISIONALES UPIS"/>
        <s v="FUNCIONARIO Y/O TRABAJADOR PUBLICO"/>
        <s v="TEMAS ADMINISTRATIVOS CONVENIOS"/>
        <s v="SOLICITUD DE INTERVENCION"/>
        <s v="AGRADECIMIENTO POR SERVICIOS PRESTADOS"/>
        <s v="ALIMENTACIÓN"/>
      </sharedItems>
    </cacheField>
    <cacheField name="CLASIFICADO A" numFmtId="0">
      <sharedItems count="8">
        <s v="DESARROLLO HUMANO"/>
        <s v="SUBMETODOS"/>
        <s v="JURIDICA"/>
        <s v="DIRECCION"/>
        <s v="MISION BOGOTA"/>
        <s v="COMEDORES"/>
        <s v="SUBFINANCIERA"/>
        <s v="BAÑOS PUBLICOS"/>
      </sharedItems>
    </cacheField>
    <cacheField name="CANAL" numFmtId="0">
      <sharedItems/>
    </cacheField>
    <cacheField name="RESPUESTA" numFmtId="0">
      <sharedItems containsBlank="1"/>
    </cacheField>
    <cacheField name="ASUNTO 2" numFmtId="0">
      <sharedItems/>
    </cacheField>
    <cacheField name="       Fuera de términos_x000a__x000a_       Ultimo día_x000a__x000a_       Dentro de términos" numFmtId="1">
      <sharedItems containsSemiMixedTypes="0" containsString="0" containsNumber="1" containsInteger="1" minValue="-30381" maxValue="26"/>
    </cacheField>
    <cacheField name="RANGOS DE CONTESTACION" numFmtId="0">
      <sharedItems count="3">
        <s v="Dentro de términos"/>
        <s v="Fuera de términos"/>
        <s v="En Tramite"/>
      </sharedItems>
    </cacheField>
    <cacheField name="DIAS FALTANTES DE VENCIMIENTO" numFmtId="0">
      <sharedItems containsSemiMixedTypes="0" containsString="0" containsNumber="1" containsInteger="1" minValue="-40" maxValue="15"/>
    </cacheField>
    <cacheField name="TIPO DE RESPUESTA" numFmtId="0">
      <sharedItems/>
    </cacheField>
    <cacheField name="DEMANDA SEGUIMIENTO" numFmtId="0">
      <sharedItems count="4">
        <s v="N/A"/>
        <s v="NO"/>
        <s v="En tramite"/>
        <s v="SI"/>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n v="1"/>
    <n v="1"/>
    <x v="0"/>
    <n v="543992016"/>
    <s v="Atendido"/>
    <s v="N/A"/>
    <x v="0"/>
    <d v="2016-04-22T00:00:00"/>
    <d v="2016-04-12T00:00:00"/>
    <s v="HENDRIKA  GARCIA ALBARRACIN"/>
    <s v="RECIBAN UN CORDIAL SALUDO. DE MANERA ATENTA, TENIENDO EN CUENTA QUE ADELANTO PROCESO EJECUTIVO DE ALIMENTOS A FAVOR DE MI HIJA MENOR DE EDAD EN EL JUZGADO 15 DE FAMILIA, PROCESO 2015-765, POR LO QUE SE ORDENO EL EMBARGO DE SUS SALARIOS Y EMOLUMENTOS / HONORARIOS PERCIBIDOS, Y QUE EN CONSECUENCIA SE REQUIRIO A LA ALCALDIA DE TEUSAQUILLO PARA QUE HICIERA LA RETENCION DEL 35% DE LO PERCIBIDO ALLI POR MOISES ELIAS CARRAÑO POLO, IDENTIFICADO CON LA CEDULA DE CIUDADANIA NUMERO 77.190.727 Y LO CONSIGNARA EN EL BANCO AGRARIO A MI NOMBRE, SOLICITO ME INFORME: 1. RELACION DE CONSIGNACIONES HECHAS A MI NOMBRE, FECHAS, CORRESPONDENCIA DEL MES PAGADO, ASI COMO LOS MONTOS CONSIGNADOS. 2. ¿HASTA CUANDO SE ENCUENTRA VINCULADO MOISES ELIAS CARRAÑO POLO, CON LA ALCALDIA DE TEUSAQUILLO Y BAJO QUE MODALIDAD DE VINCULACION? 3. ASI MISMO, SOLICITO A LA ALCALDIA MAYOR DE BOGOTA, ME INFORME SI EL MENTADO SEÑOR TIENE EN LA ACTUALIDAD DUPLICIDAD DE CONTRATOS O DE VINCULACIONES CON EL DISTRITO, SEÑALANDO EL TIPO DE VINCULACION, NUMERO DE CONTRATO SI ES DEL CASO, VIGENCIA Y MONTO PERCIBIDO. LO ANTERIOR CON EL FIN DE CONTINUAR PROTEGIENDO LOS DERECHOS HUMANOS Y FUNDAMENTALES PREVALENTES DE MI HIJA MENOR DE EDAD. SIN OTRO PARTICULAR. CORDIALMENTE, HENDRIKA GARCIA A. C.C. 46.451.223 CELULAR 3005719369 RECIBO NOTIFICACIONES EN: HENDRIKA.GARCIA@GMAIL.COM CALLE 6A NO. 94 A -25 CASA 251 BOGOTA"/>
    <x v="0"/>
    <x v="0"/>
    <s v="WEB"/>
    <s v="OFICIO 2016EE991 DE FECHA 12 ABRIL./2016"/>
    <s v="DES"/>
    <n v="2"/>
    <x v="0"/>
    <n v="-40"/>
    <s v="N/A"/>
    <x v="0"/>
  </r>
  <r>
    <n v="2"/>
    <n v="2"/>
    <x v="1"/>
    <n v="604712016"/>
    <s v="Atendido"/>
    <s v="YAG041"/>
    <x v="1"/>
    <d v="2016-05-03T00:00:00"/>
    <d v="2016-04-19T00:00:00"/>
    <s v="NEIFI ALEJANDRA PIÑEROS"/>
    <s v="Usuaria de la UPI LA 27 presenta reclamo por inconvenientes en la recogida de la ropa interior."/>
    <x v="1"/>
    <x v="1"/>
    <s v="BUZÓN"/>
    <s v="OFICIO 2016EE1063 DE FECHA 19 ABRIL./2016"/>
    <s v="SUB"/>
    <n v="5"/>
    <x v="0"/>
    <n v="-33"/>
    <s v="se va gestionar con el área de mantenimiento un espacio para la recolección de ropa interior."/>
    <x v="1"/>
  </r>
  <r>
    <n v="3"/>
    <n v="3"/>
    <x v="1"/>
    <n v="604762016"/>
    <s v="Atendido"/>
    <s v="YAG042"/>
    <x v="1"/>
    <d v="2016-05-03T00:00:00"/>
    <d v="2016-04-19T00:00:00"/>
    <s v="ANGELA LEON"/>
    <s v="Usuaria de la UPI LA 27 presenta reclamo por inconvenientes en la lavada de la ropa interior."/>
    <x v="1"/>
    <x v="1"/>
    <s v="BUZÓN"/>
    <s v="OFICIO 2016EE1064 DE FECHA 19 ABRIL./2016"/>
    <s v="SUB"/>
    <n v="5"/>
    <x v="0"/>
    <n v="-33"/>
    <s v="se va gestionar con el área de mantenimiento un espacio para la recolección de ropa interior."/>
    <x v="1"/>
  </r>
  <r>
    <n v="4"/>
    <n v="4"/>
    <x v="2"/>
    <n v="604812016"/>
    <s v="Atendido"/>
    <s v="YAG043"/>
    <x v="1"/>
    <d v="2016-05-03T00:00:00"/>
    <d v="2016-04-27T00:00:00"/>
    <s v="NATALIA MOSQUERA LANDAZURY"/>
    <s v="Usuaria de la UPI LA 27 sugiere les cambien la merienda por otras alternativas."/>
    <x v="1"/>
    <x v="1"/>
    <s v="BUZÓN"/>
    <s v="OFICIO 2016IE3614 DE FECHA 27 ABRIL./2016"/>
    <s v="SUB"/>
    <n v="11"/>
    <x v="0"/>
    <n v="-33"/>
    <s v="N/A"/>
    <x v="0"/>
  </r>
  <r>
    <n v="5"/>
    <n v="5"/>
    <x v="3"/>
    <n v="606652016"/>
    <s v="Atendido"/>
    <s v="N/A"/>
    <x v="2"/>
    <d v="2016-05-05T00:00:00"/>
    <d v="2016-04-14T00:00:00"/>
    <s v="JEFFERSON TAMAYO DIAS"/>
    <s v="SOLICITO COPIA DE LOS CONTRATOS ESTABLECIDOS ENTRE EL 2004 AL 2016 ENTRE LA ALCALDIA DE BOGOTA, SEA DE SU DEPENDENCIA O LAS SECRETARIA ADSCRITAS Y ENTIDADES DISTRITALES Y LA CORPORACION NUEVO ARCO IRIS CON NIT 830016561-1 , EL COLECTIVO DE ABOGADOS JOSE ALVEAR RETREPO CON NIT 860063142 – 8 Y LA FUNDACION MANUEL CEPEDA VARGAS PARA LA PAZ, LA JUSTICIA SOCIAL Y LA CULTURA CON NIT. 830003148 – 6."/>
    <x v="0"/>
    <x v="2"/>
    <s v="BUZÓN"/>
    <s v="OFICIO 2016EE1026 DE ABR.14/2016"/>
    <s v="JUR"/>
    <n v="0"/>
    <x v="0"/>
    <n v="-31"/>
    <s v="N/A"/>
    <x v="0"/>
  </r>
  <r>
    <n v="6"/>
    <n v="6"/>
    <x v="1"/>
    <n v="625242016"/>
    <s v="Atendido"/>
    <s v="YAG044"/>
    <x v="2"/>
    <d v="2016-05-05T00:00:00"/>
    <d v="2016-05-12T00:00:00"/>
    <s v="MIGUEL ZAPATA"/>
    <s v="INTERPONE RECLAMO POR EL MAL MANEJO DEL PROGRAMA JOVENEZ EN PAZ"/>
    <x v="0"/>
    <x v="3"/>
    <s v="WEB"/>
    <s v="OFICIO 2016EE1301 DE MAY.12/2016"/>
    <s v="DIR"/>
    <n v="19"/>
    <x v="1"/>
    <n v="-31"/>
    <s v="Se solicita información al usuario para claridad de las irregularidades que usted presenta"/>
    <x v="1"/>
  </r>
  <r>
    <n v="7"/>
    <n v="7"/>
    <x v="1"/>
    <n v="632332016"/>
    <s v="Atendido"/>
    <s v="2016ER1476"/>
    <x v="3"/>
    <d v="2016-05-06T00:00:00"/>
    <d v="2016-05-02T00:00:00"/>
    <s v="ANÓNIMO"/>
    <s v="Presenta reclamo ante la personería de Bogotá por falta de recursos en la UPI ESCNNA."/>
    <x v="0"/>
    <x v="3"/>
    <s v="ESCRITO"/>
    <s v="OFICIO 2016EE1175 DE MAY.02/2016"/>
    <s v="DIR"/>
    <n v="11"/>
    <x v="0"/>
    <n v="-30"/>
    <s v="Se informa el usuario que el día 19 de abril del año en curso el ICBF realizo una visita a la unidad donde dejo como resultado que la unidad esta operando de manera idónea y de acuerdo a la normatividad vigente."/>
    <x v="1"/>
  </r>
  <r>
    <n v="8"/>
    <n v="8"/>
    <x v="1"/>
    <n v="681102016"/>
    <s v="Atendido"/>
    <s v="YAG045"/>
    <x v="4"/>
    <d v="2016-05-16T00:00:00"/>
    <d v="2016-05-12T00:00:00"/>
    <s v="ANÓNIMO"/>
    <s v="Usuaria de la UPI LA VEGA presenta reclamo por algunos comportamientos de algunas niñas y algunos profes con las demás alumnas."/>
    <x v="1"/>
    <x v="1"/>
    <s v="BUZÓN"/>
    <s v="OFICIO 2016EE1295 DE MAY.12/2016"/>
    <s v="SUB"/>
    <n v="13"/>
    <x v="0"/>
    <n v="-25"/>
    <s v="Se le informa a la usuario que aporte mas pruebas sobre los presuntos comportamientos de algunos funcionarios y que todas las irregularidades serán informadas a la encargada de la unidad."/>
    <x v="1"/>
  </r>
  <r>
    <n v="9"/>
    <n v="9"/>
    <x v="2"/>
    <n v="681152016"/>
    <s v="Atendido"/>
    <s v="YAG046"/>
    <x v="4"/>
    <d v="2016-05-16T00:00:00"/>
    <d v="2016-05-12T00:00:00"/>
    <s v="ANÓNIMO"/>
    <s v="Usuaria de la UPI LA VEGA sugiere algunos cambios en los alimentos dados en la unidad."/>
    <x v="1"/>
    <x v="1"/>
    <s v="BUZÓN"/>
    <s v="OFICIO 2016EE1296 DE MAY.12/2016"/>
    <s v="SUB"/>
    <n v="13"/>
    <x v="0"/>
    <n v="-25"/>
    <s v="N/A"/>
    <x v="0"/>
  </r>
  <r>
    <n v="10"/>
    <n v="10"/>
    <x v="2"/>
    <n v="681202016"/>
    <s v="Atendido"/>
    <s v="YAG047"/>
    <x v="4"/>
    <d v="2016-05-16T00:00:00"/>
    <d v="2016-05-12T00:00:00"/>
    <s v="ERIKA ALFARO"/>
    <s v="Usuaria de la UPI LA VEGA sugiere q les dejen traer celular y les den mas paseos."/>
    <x v="1"/>
    <x v="1"/>
    <s v="BUZÓN"/>
    <s v="OFICIO 2016EE1298 DE MAY.12/2016"/>
    <s v="SUB"/>
    <n v="13"/>
    <x v="0"/>
    <n v="-25"/>
    <s v="N/A"/>
    <x v="0"/>
  </r>
  <r>
    <n v="11"/>
    <n v="11"/>
    <x v="2"/>
    <n v="681312016"/>
    <s v="Atendido"/>
    <s v="YAG048"/>
    <x v="4"/>
    <d v="2016-05-16T00:00:00"/>
    <d v="2016-05-12T00:00:00"/>
    <s v="OSCAR CAMPOS Y OTROS"/>
    <s v="Usuario de la UPI SAN FRANCISCO sugiere que lo trasladen al EDEN junto a otros dos estudiantes."/>
    <x v="1"/>
    <x v="1"/>
    <s v="BUZÓN"/>
    <s v="OFICIO 2016IE4031 DE MAY.12/2016"/>
    <s v="SUB"/>
    <n v="13"/>
    <x v="0"/>
    <n v="-25"/>
    <s v="N/A"/>
    <x v="0"/>
  </r>
  <r>
    <n v="12"/>
    <n v="12"/>
    <x v="2"/>
    <n v="681402016"/>
    <s v="Atendido"/>
    <s v="YAG049"/>
    <x v="4"/>
    <d v="2016-05-16T00:00:00"/>
    <d v="2016-05-12T00:00:00"/>
    <s v="LAURA YARITZA SOGAMOSO"/>
    <s v="Usuaria de la UPI LA VEGA presenta reclamo por la falta de enfermera en las horas de la noche y fines de semana."/>
    <x v="1"/>
    <x v="1"/>
    <s v="BUZÓN"/>
    <s v="OFICIO 2016IE4031 DE MAY.12/2016"/>
    <s v="SUB"/>
    <n v="13"/>
    <x v="0"/>
    <n v="-25"/>
    <s v="N/A"/>
    <x v="0"/>
  </r>
  <r>
    <n v="13"/>
    <n v="13"/>
    <x v="2"/>
    <n v="681492016"/>
    <s v="Atendido"/>
    <s v="YAG050"/>
    <x v="4"/>
    <d v="2016-05-16T00:00:00"/>
    <d v="2016-05-12T00:00:00"/>
    <s v="DANNA LOPEZ"/>
    <s v="Usuaria de la UPI LA VEGA sugiere algunos arreglos para la unidad y que los lleven de paseo de integración con otras unidades. "/>
    <x v="1"/>
    <x v="1"/>
    <s v="BUZÓN"/>
    <s v="OFICIO 2016IE4032 DE MAY.12/2016"/>
    <s v="SUB"/>
    <n v="13"/>
    <x v="0"/>
    <n v="-25"/>
    <s v="N/A"/>
    <x v="0"/>
  </r>
  <r>
    <n v="14"/>
    <n v="14"/>
    <x v="4"/>
    <n v="681532016"/>
    <s v="Atendido"/>
    <s v="YAG051"/>
    <x v="4"/>
    <d v="2016-05-16T00:00:00"/>
    <d v="2016-05-03T00:00:00"/>
    <s v="ALBERTO PARRA CORREA"/>
    <s v="Usuario del sistema Transmilenio presenta queja en contra de los guías de del programa Misión Bogotá."/>
    <x v="2"/>
    <x v="4"/>
    <s v="WEB"/>
    <s v="OFICIO 2016EE1183 DE MAY.05/2016"/>
    <s v="MIS"/>
    <n v="7"/>
    <x v="0"/>
    <n v="-25"/>
    <s v="se realiza fortalecimiento en la atención al usuario por parte de los guías del programa"/>
    <x v="1"/>
  </r>
  <r>
    <n v="15"/>
    <n v="15"/>
    <x v="0"/>
    <n v="639872016"/>
    <s v="Atendido"/>
    <s v="N/A"/>
    <x v="5"/>
    <d v="2016-05-10T00:00:00"/>
    <d v="2016-04-26T00:00:00"/>
    <s v="ALEJANDRO EMIRO PRINCE"/>
    <s v="SE LE INFORME CUAL VA SER LA POLITICA PUBLICA SOCIAL PARA EL HABITANTE DE LA CALLE"/>
    <x v="0"/>
    <x v="3"/>
    <s v="WEB"/>
    <s v="OFICIO 2016EE1119 DE ABR.26/2016"/>
    <s v="DIR"/>
    <n v="1"/>
    <x v="0"/>
    <n v="-29"/>
    <s v="N/A"/>
    <x v="0"/>
  </r>
  <r>
    <n v="16"/>
    <n v="16"/>
    <x v="1"/>
    <n v="664842016"/>
    <s v="Atendido"/>
    <s v="N/A"/>
    <x v="5"/>
    <d v="2016-05-17T00:00:00"/>
    <d v="2016-05-16T00:00:00"/>
    <s v="JHON JAIRO RIAÑO"/>
    <s v="SE REALICE EL CONTROL POLITICO Y SOCIAL A LOS PROYECTOS QUE SE DESARROLLAN AL INTERIOR DEL IDIPRON Y LOS QUE REALIZA CON POBLACIONES VULNERABLES ASI COMO............"/>
    <x v="0"/>
    <x v="3"/>
    <s v="WEB"/>
    <s v="OFICIO 2016EE1352 DE MAY.16/2016"/>
    <s v="DIR"/>
    <n v="14"/>
    <x v="0"/>
    <n v="-24"/>
    <s v="Se explica al usuario punto por punto los controles que tiene los proyectos del idipron y que estan controlados bajo los terminos legales."/>
    <x v="1"/>
  </r>
  <r>
    <n v="17"/>
    <n v="17"/>
    <x v="0"/>
    <n v="670242016"/>
    <s v="Atendido"/>
    <s v="N/A"/>
    <x v="5"/>
    <d v="2016-05-10T00:00:00"/>
    <d v="2016-04-26T00:00:00"/>
    <s v="LUISA CASTRO PULIDO"/>
    <s v=" SOLICITUD DE INFORMACION RELACIONADA CON POBLACION PROCESA POR TRAFICO Y OTROSANEXO DERECHO DE PETICION- "/>
    <x v="0"/>
    <x v="3"/>
    <s v="WEB"/>
    <s v="OFICIO 2016EE1117 DE ABR.26/2016"/>
    <s v="DIR"/>
    <n v="1"/>
    <x v="0"/>
    <n v="-29"/>
    <s v="N/A"/>
    <x v="0"/>
  </r>
  <r>
    <n v="18"/>
    <n v="18"/>
    <x v="3"/>
    <n v="700002016"/>
    <s v="Atendido"/>
    <s v="N/A"/>
    <x v="6"/>
    <d v="2016-05-18T00:00:00"/>
    <d v="2016-04-28T00:00:00"/>
    <s v="BRAYAN CAÑON RODRIGUEZ"/>
    <s v="BUENAS QUIERO SABER COMO PUEDO HACER PARTE DE MISION BOGOTA PARA TRABAJAR EN LAS ESTACIONES DE TRASMILENIO GRACIAS"/>
    <x v="0"/>
    <x v="4"/>
    <s v="WEB"/>
    <s v="OFICIO 2016EE1152 DE ABR.28/2016"/>
    <s v="MIS"/>
    <n v="2"/>
    <x v="0"/>
    <n v="-23"/>
    <s v="N/A"/>
    <x v="0"/>
  </r>
  <r>
    <n v="19"/>
    <n v="19"/>
    <x v="3"/>
    <n v="699412016"/>
    <s v="Atendido"/>
    <s v="N/A"/>
    <x v="6"/>
    <d v="2016-05-18T00:00:00"/>
    <d v="2016-06-03T00:00:00"/>
    <s v="ANÓNIMO"/>
    <s v="SEÑOR DIRECTOR COMO ES POSIBLE QUE LA ADMINISTRACIONCONTINUE INSISTIENDO EN CONVIVIR CON EL SEÑOR MATURANA QUE ES UN PELIGRO PARA LOS FUNCIONARIOS TRABAJO HACE TIEMPO ACA Y NUNCA HABIA TENIDO MIEDO DE VENIR A TRABAJAR PERO EL COMPORTAMIENTO AGRESIVO DE EL SEÑOR ME ATEMORIZA. LO MAS TRISTE ES QUE LOS JEFES DE UNO NO ENTIENDEN QUE EL IDIPRON YA LO HABIA AYUDADO ANTES Y SU RESPUESTA HA SIDO SIEMPRE AGRESION Y VULGARIDADES EN CONTRA DE LOS QUE LE TEMEMOS Y NO LE AYUDAMOS. QUE ESTAN ESPERANDO QUE CORTE A ALGUIEN? PORQUE CON LOS JEFES ES UN ANGELITO PERSEGUIDO Y DISCRIMINADO Y CON LOS TRABAJADORES ES GROSERO PATAN Y AGRESIVO. QUE ESTAN ESPERANDO QUE ALGUNO DE NOSOTROS SALGA HERIDO PARA HACER ALGO? SEGUN LAS NORMAS DEL IDIPRON ESTE SEÑOR YA CUMPLIO SU EDAD PARA SER BENEFICIARIO Y DE SER ASI LO PODRIAN METER A UNA UNIDAD DONDE NO TENGA CONTACTO CON NOSOTROS. TENGO MIEDO DE REPRESALIAS EN MI CONTRA POR ESTE MENSAJE PERO MERECEMOS UN LUGAR TRANQUILO DONDE TRABAJAR."/>
    <x v="0"/>
    <x v="3"/>
    <s v="WEB"/>
    <s v="OFICIO 2016EE1543 DE JUN.03/2016"/>
    <s v="DIR"/>
    <n v="26"/>
    <x v="1"/>
    <n v="-23"/>
    <s v="N/A"/>
    <x v="0"/>
  </r>
  <r>
    <n v="20"/>
    <n v="20"/>
    <x v="2"/>
    <n v="732262016"/>
    <s v="Atendido"/>
    <s v="YAG052"/>
    <x v="7"/>
    <d v="2016-05-23T00:00:00"/>
    <d v="2016-05-02T00:00:00"/>
    <s v="ANÓNIMO"/>
    <s v="Usuario del COMEDOR SAN CRISTOBAL sugiere que cambien algunos procedimientos del las operarias del comedor."/>
    <x v="3"/>
    <x v="5"/>
    <s v="BUZÓN"/>
    <s v="OFICIO 2016EE1166 DE MAY.2/2016"/>
    <s v="COM"/>
    <n v="1"/>
    <x v="0"/>
    <n v="-20"/>
    <s v="N/A"/>
    <x v="0"/>
  </r>
  <r>
    <n v="21"/>
    <n v="21"/>
    <x v="3"/>
    <n v="595822016"/>
    <s v="Atendido"/>
    <s v="2016ER1670"/>
    <x v="7"/>
    <d v="2016-05-23T00:00:00"/>
    <d v="2016-05-23T00:00:00"/>
    <s v="ANGELICA  WILCHES ZARATE"/>
    <s v="REINTEGRACION JUVENIL QUISIERA SABER SI HAY ALGUN TIPO DE CURSOS QUE REINTEGRE A JOVENES EN SITUACION DE REINTEGRACION SOCIAL A LA COMUNIDAD TENGO UN FAMILIAR QUE PERTENECIA A UNA PANDILLA MATARON A SU HERMANO HACE UNA SEMANA PERO EL QUIERE CAMBIAR SU FUTURO LE AGRADECERIA RESPONDIERA A MI SOLICITUD O ME OFRECIERAN ALGUNA INFORMACION GRACIAS"/>
    <x v="0"/>
    <x v="1"/>
    <s v="ESCRITO"/>
    <s v="OFICIO 2016EE1404 DE MAY.23/2016"/>
    <s v="SUB"/>
    <n v="15"/>
    <x v="0"/>
    <n v="-20"/>
    <s v="N/A"/>
    <x v="0"/>
  </r>
  <r>
    <n v="22"/>
    <n v="1"/>
    <x v="3"/>
    <n v="709372016"/>
    <s v="Atendido"/>
    <s v="N/A"/>
    <x v="8"/>
    <d v="2016-05-24T00:00:00"/>
    <d v="2016-05-16T00:00:00"/>
    <s v="PAULA ANDREA PULIDO"/>
    <s v="SOLICITUD DE UN CAI PARA EL B ACEVEDO TEJADA. INDIGENCIA MANEJO DE BASURAS CURSOS Y ACTOS CULTURALES FECHAS ESPECIALES. RECURSOS, PROYECTOS COMUNIDAD"/>
    <x v="0"/>
    <x v="1"/>
    <s v="WEB"/>
    <s v="OFICIO 2016EE1351 DE MAY.16/2016"/>
    <s v="SUB"/>
    <n v="9"/>
    <x v="0"/>
    <n v="-19"/>
    <s v="N/A"/>
    <x v="0"/>
  </r>
  <r>
    <n v="23"/>
    <n v="2"/>
    <x v="1"/>
    <n v="721132016"/>
    <s v="Atendido"/>
    <s v="N/A"/>
    <x v="8"/>
    <d v="2016-05-24T00:00:00"/>
    <d v="2016-05-20T00:00:00"/>
    <s v="ANÓNIMO"/>
    <s v="NO HAY GEGESTION EEN IIDIIDIPRIDIPRONIDIPRON PPESPESIMPESIMOEPESIMO EL DDIRDIRECDIRECTODIRECTOR YY SUS ASESORES QUE TRISTEZA EL TRABAJO PARA NOSOTROS LOS DESAMPARADOS NO TENEMOS COMIDA NI PROFES NI ELEMENTOS NI RECREACION I ESTUDIO NADA NOS QUITARON TODO YA NO NOS AYUDAN LASTIMA EL PADRE GRAJALES Y SUEQUIPO DIRECTIBO NO SABEN NADA DE LO PUBLICO O CONOCEN LA NECESIDAD DE NOSOTROS LOS POBRES LOS DESBALIDOS LA ASESORA DE DIRECION BIBIANA NO SABE DONDE ESTA PARADA EL ASESOR ALVARO NUNCA VIENE A TRABAJAR NUNCA ESTA EL SEÑOR MAURICIO DESCONOCE SU TRABAJO TODO LO REPRESA EL SEÑOR ALIRIO Y SU GRUPO NUEVO DE ASESORES TAMPOCO SABEN DE TRABAJO CON NOSOTROS LOS POBRES LOS DE LA CALLE EL UNICO QUE SABE ES LEMMY Y MONICA Y GUSTAVO DE RESTO PUROS CONTRATOS DE CORBATA PURA PLATA PERDIDA EL SEÑOR MAURICIO CONTRATO CUATRO ASESORES YNINGUNO DA PIE CON BOLA CORRUPTOS SEMEHANTES CONTRATOS PARA INEPTOS Y TAMBIEN QUIEREN SACAR A LOS DE LA PLANTA TEMPORAL QUIEREN SACAR A LOS QUE TRABAJAN A LOS QUE HACEN SE ACABO ABRIL Y NI TENEMOS LO DICHO INEPTOS PERO QUE SE ATENGAN A LAS DEMANDAS POR LA MORTANDAN QUE PIENSAN HACER NO EJEVUTAN LA PLATA SOLO HAN CONTRATADO SUS AMIGOS Y LO PEOR ESTAN EN BOGOTA Y SE TRAJERON A TODA CUCUTA COMO SI LOS BOGOTANOS NO PUDIERAN TRABAJAR ESTO YA LO DENUNCIAMOS PORQUE ES IDIPRON SUCURSAL CUCUTA AHORA OTRA COSITA EL UNICO DIREVTOR CURA QUE SE LE OCURRE DEJAR EMTRAR AL LADRON PICARO VICIOSO AGRESIVO DEL MATURANA UN TIPO DE MIEDO QUE DEBE HACER ALGO Y NO DE VAGO ESO ES SU PROYECTO SEÑOR CURA' PERO TRANQUILOS NOS ESTAMOS ENCARGANDO DE QUE CIERREM EL INSITUTO POR INEPTOS COMO SUSTED PADRE GRAJALESE Y SUS ASSESORES DE TAN BAJO NIVEL PERO COBRAR SI"/>
    <x v="0"/>
    <x v="3"/>
    <s v="WEB"/>
    <s v="OFICIO 2016EE1397 DE MAY.20/2016"/>
    <s v="DIR"/>
    <n v="13"/>
    <x v="0"/>
    <n v="-19"/>
    <s v="Solicitan ampliación dentro de 10 días del requerimiento por que se presento de forma anónima y no cumple con los requisitos legales mínimos."/>
    <x v="1"/>
  </r>
  <r>
    <n v="24"/>
    <n v="3"/>
    <x v="1"/>
    <n v="739862016"/>
    <s v="Atendido"/>
    <s v="N/A"/>
    <x v="8"/>
    <d v="2016-05-24T00:00:00"/>
    <d v="2016-05-20T00:00:00"/>
    <s v="ANÓNIMO"/>
    <s v="SEÑOR DIRECTOR WILFREDO GRAJALES CORDIAL SALUDO SOY FUNCIONARIO PUBLICO DE PLANTA TEMPORAL DEL IDIPRON QUE VOTE POR PENALOSA COMO LA ESPERANZA DE UNA MEJOR ADMINISTRACION QUE VENIA BAJO EL LIDERAZGO AUTORITARIO, IRRESPETUOSO Y ARROGANTE DEL SEÑOR ROBERTO CONTRERAS DE LA BOGOTA HUMANA. SIN EMBARGO CON TODO EL MALTRATO PSICOLOGICO QUE GENERABA EN LOS FUNCIONARIOS RESPETO LA GESTION DE TODOS LOS CONTRATISTAS, EL TIEMPO QUE LLEVABAN EN SUS CARGOS Y LOS VINCULO A LA PLANTA TEMPORAL. HOY LA NUEVA ADMINISTRACION CON LA FALACIA MENTAL DE UNA BOGOTA MEJOR PARA TODOS, ESTÁN DEJANDO VENCER TODOS LOS CONTRATOS DE PRESTACION DE SERVICIOS DE LA JENTE CON EXPERIENCIA Y GENERANDO NUEVAS OPS PARA CIUDADANOS DE CUCUTA, SE SABE QUE TIENEN MUCHAS CUOTAS POLÍTICAS PERO QUIERO QUE ME RESPONDA LAS SIGUIENTES PREGUNTAS: 1. DONDE ESTA EL DERECHO AL TRABAJO DE LOS FUNCIONARIOS Y CONTRATISTAS DEL IDIPRON? 2. PORQUE A SABIENDAS QUE EL IDIPRON TIENE APROPIADO EL PRESUPUESTO PARA LA PLANTA TEMPORAL PARA LOS 12 MESES DE LA VIGENCIA 2016 NO HAN GESTIONADO LA AMPLIACIÓN DE LA PLANTA TEMPORAL? 3. SI DEJAN VENCER LA PLANTA TEMPORAL QUE VA A PASAR CON LOS FUNCIONARIOS? 4. CUAL ES EL PERFIL DEL SUBDIRECTOR ADMINISTRATIVO Y FINANCIERO MAURICIO DIAZ LOZANO QUE HA NECESITADO CONTRATAR 4 ASESORES, (FINANCIERO, ADMINISRATIVO, DE SISTEMAS Y JURIDICO)? 5. NO SON MUCHOS ASESORES PARA UNA SOLA SUBDIRECCION?"/>
    <x v="0"/>
    <x v="3"/>
    <s v="WEB"/>
    <s v="OFICIO 2016EE1397 DE MAY.20/2016"/>
    <s v="DIR"/>
    <n v="13"/>
    <x v="0"/>
    <n v="-19"/>
    <s v="Solicitan ampliación dentro de 10 días del requerimiento por que se presento de forma anónima y no cumple con los requisitos legales mínimos."/>
    <x v="1"/>
  </r>
  <r>
    <n v="25"/>
    <n v="4"/>
    <x v="3"/>
    <n v="759582016"/>
    <s v="Atendido"/>
    <s v="2016ER1711"/>
    <x v="9"/>
    <d v="2016-05-25T00:00:00"/>
    <d v="2016-05-24T00:00:00"/>
    <s v="DANIEL YATE MARTINEZ "/>
    <s v="BENEFICIARIO DEL IDIPRON INTERPONE DERECHO DE PETICION SOLICITANDO  NO LO DESVINCULEN POR CUMPLIR 29 AÑOS DE EDAD"/>
    <x v="0"/>
    <x v="1"/>
    <s v="ESCRITO"/>
    <s v="OFICIO 2016EE1429 DE MAY.24/2016"/>
    <s v="SUB"/>
    <n v="14"/>
    <x v="0"/>
    <n v="-18"/>
    <s v="N/A"/>
    <x v="0"/>
  </r>
  <r>
    <n v="26"/>
    <n v="5"/>
    <x v="3"/>
    <n v="751852016"/>
    <s v="Atendido"/>
    <s v="N/A"/>
    <x v="9"/>
    <d v="2016-05-25T00:00:00"/>
    <d v="2016-05-20T00:00:00"/>
    <s v="JHANSON JULIO CARO"/>
    <s v="DE ACUERDO AL DOCUMENTO ADJUNTO LA SOCIEDAD DE CIRUGÍA DE BOGOTA; SOLICITA DE INTERVENCIÓN CASO DE MADRE ADOLESCENTE VINCULACIÓN A PROGRAMAS DE PROMOCIÓN Y PREVENCIÓN "/>
    <x v="0"/>
    <x v="1"/>
    <s v="WEB"/>
    <s v="OFICIO 2016EE1398 DE MAY.20/2016"/>
    <s v="SUB"/>
    <n v="12"/>
    <x v="0"/>
    <n v="-18"/>
    <s v="N/A"/>
    <x v="0"/>
  </r>
  <r>
    <n v="27"/>
    <n v="6"/>
    <x v="2"/>
    <n v="764062016"/>
    <s v="Atendido"/>
    <s v="YAG053"/>
    <x v="10"/>
    <d v="2016-05-26T00:00:00"/>
    <d v="2016-05-24T00:00:00"/>
    <s v="ANÓNIMO"/>
    <s v="Usuarios de la UPI FLORIDA presentan propuesta para que les dejen llevar aparatos electronicos."/>
    <x v="1"/>
    <x v="1"/>
    <s v="BUZÓN"/>
    <s v="OFICIO 2016EE1428 DE MAY.24/2016"/>
    <s v="SUB"/>
    <n v="13"/>
    <x v="0"/>
    <n v="-17"/>
    <s v="N/A"/>
    <x v="0"/>
  </r>
  <r>
    <n v="28"/>
    <n v="7"/>
    <x v="2"/>
    <n v="764122016"/>
    <s v="Atendido"/>
    <s v="YAG054"/>
    <x v="10"/>
    <d v="2016-05-26T00:00:00"/>
    <d v="2016-05-24T00:00:00"/>
    <s v="BRAYAN ANDRES REY RINCÓN"/>
    <s v="Usuario de la UPI FLORIDA sugiere algunos implementos para la unidad y algunos paseos a otras unidades."/>
    <x v="1"/>
    <x v="1"/>
    <s v="BUZÓN"/>
    <s v="OFICIO 2016EE1430 DE MAY.24/2016"/>
    <s v="SUB"/>
    <n v="13"/>
    <x v="0"/>
    <n v="-17"/>
    <s v="N/A"/>
    <x v="0"/>
  </r>
  <r>
    <n v="29"/>
    <n v="8"/>
    <x v="2"/>
    <n v="764162016"/>
    <s v="Atendido"/>
    <s v="YAG055"/>
    <x v="10"/>
    <d v="2016-05-26T00:00:00"/>
    <d v="2016-05-24T00:00:00"/>
    <s v="ANDERSON HERNÁNDEZ AGUIRRE"/>
    <s v="Usuario de la UPI FLORIDA sugiere algunos implementos para la unidad y algunos paseos a otras unidades."/>
    <x v="1"/>
    <x v="1"/>
    <s v="BUZÓN"/>
    <s v="OFICIO 2016EE1422 DE MAY.24/2016"/>
    <s v="SUB"/>
    <n v="13"/>
    <x v="0"/>
    <n v="-17"/>
    <s v="N/A"/>
    <x v="0"/>
  </r>
  <r>
    <n v="30"/>
    <n v="9"/>
    <x v="5"/>
    <n v="758502016"/>
    <s v="Atendido"/>
    <s v="N/A"/>
    <x v="11"/>
    <d v="2016-05-27T00:00:00"/>
    <d v="2016-05-23T00:00:00"/>
    <s v="ANÓNIMO"/>
    <s v="BOGOTA. MAYO 3 DE 2016 SRES. POLICIA METROPOLITANA LOCALIDAD SUBA CAI VILLA DEL PRADO CUADRANTES BOGO-TA ASUNTO.SOLICITUD DE INCREMENTAR LA VIGILANCIA EN EL SECTOR DE MIRANDELA ,SAN PEDRO ,GUICANI .ESPECIALMENTE EN PARQUES . LOCALIDAD DE SUBA,POR TRAFICO DE COCAINA,MARIHUANA . APRECIADA POLICIA UN ATENTO SALUDO,POR MEDIO DE LA PRESENTE LES ROGAMOS COMO FAMILIA Y RESIDENTES EN EL SECTOR DE MIRANDELA , AUMENTAR LA VIGILANCIA Y PATRULLAJE EN LOS PARQUES MIRANDELA ,SAN PEDRO, BALCONES DE VILANOVA Y ATICOS DEL NORTE Y GUICANI .DEBIDO AL AUMENTO DE TRAFICO Y COMERCIO DE COCAINA ,MARIHUANA ,ESPECIALMENTE EN LOS JOVENES. LES PRESENTO ALGUNOS MALEANTES DEL FUTURO ,ESTILO.PABLO ESCOBAR DEL SECTOR DE SAN PEDRO , ESTA A LA CABEZA UN MUCHACHO , NICOLAS , APARECE EN FACEBOOK ,COMO NICO SOSA, APODADO EL ENANO,OSCAR MAHECHA . ANEXO FOTOS DE ESTOS MUCHACHOS , NICO SOSA EL CUAL, VIVE EN EL CONJUNTO DE CASAS DE SAN PEDRO 2 CASA NUMERO 4 Y LA MAMA ES MAGALY NIÑO . AGRADECIENDO SU COLABORACION."/>
    <x v="4"/>
    <x v="1"/>
    <s v="WEB"/>
    <s v="OFICIO 2016EE1405 DE MAY.23/2016"/>
    <s v="SUB"/>
    <n v="11"/>
    <x v="0"/>
    <n v="-16"/>
    <s v="N/A"/>
    <x v="0"/>
  </r>
  <r>
    <n v="31"/>
    <n v="10"/>
    <x v="3"/>
    <n v="765892016"/>
    <s v="Atendido"/>
    <s v="N/A"/>
    <x v="11"/>
    <d v="2016-05-27T00:00:00"/>
    <d v="2016-05-24T00:00:00"/>
    <s v="ANGELICA VIVIANA CORTES"/>
    <s v="OMOS FUNDACIÓN LIBÉRATE, EN ESTA OPORTUNIDAD QUEREMOS DAR A CONOCER UN PROGRAMA DE TRATAMIENTO AMBULATORIO PARA NIÑOS Y ADOLESCENTES CONSUMIDORES DE SUSTANCIAS PSI COACTIVAS EN LA EDAD DE 13 A 18 AÑOS "/>
    <x v="1"/>
    <x v="1"/>
    <s v="WEB"/>
    <s v="OFICIO 2016EE1420 DE MAY.24/2016"/>
    <s v="SUB"/>
    <n v="12"/>
    <x v="0"/>
    <n v="-16"/>
    <s v="N/A"/>
    <x v="0"/>
  </r>
  <r>
    <n v="32"/>
    <n v="11"/>
    <x v="3"/>
    <n v="770752016"/>
    <s v="Atendido"/>
    <s v="N/A"/>
    <x v="11"/>
    <d v="2016-05-27T00:00:00"/>
    <d v="2016-05-24T00:00:00"/>
    <s v="MONICA ROCIO ESPITIA"/>
    <s v="DE ACUERDO AL DOCUMENTO ADJUNTO REMITIDO POR LA DEFENSORIA DEL PUEBLO; LA PETICIONARIA EN CALIDAD DE MADRE DEL AUXILIAR BACHILLER MICHAEL ENRIQUE GIL ESPITIA CON CÉDULA 1024581441 DE LA MANERA MAS RESPETUOSA ME PERMITO PONER EN CONOCIMIENTO LOS MOTIVOS POR LOS CUALES HEMOS DETECTADO QUE EL NO ASISTE A LA ESTACIÓN DE AUXILIARES DE POLICÍA DE MODELA COMO ES SU DEBER. EL JOVEN CUANDO INGRESO A PRESTAR SU SERVICIO EL 27 DE JULIO DE 2015 NO LE CONOCÍAMOS NINGÚN VICIO, PERO ACTUALMENTE SE ENCUENTRA CONSUMIENDO SUSTANCIAS PSI COACTIVAS Y ES EL MOTIVO REAL POR EL CUAL NO ASISTE CON LA REGULARIDAD QUE DEBERÍA SER, A LO QUE SOLICITO APOYARME PARA LA RESOCIALIZACION DE MI HIJO"/>
    <x v="4"/>
    <x v="1"/>
    <s v="WEB"/>
    <s v="OFICIO 2016EE1421 DE MAY.24/2016"/>
    <s v="SUB"/>
    <n v="12"/>
    <x v="0"/>
    <n v="-16"/>
    <s v="N/A"/>
    <x v="0"/>
  </r>
  <r>
    <n v="33"/>
    <n v="12"/>
    <x v="4"/>
    <n v="763452016"/>
    <s v="Atendido"/>
    <s v="N/A"/>
    <x v="11"/>
    <d v="2016-05-27T00:00:00"/>
    <d v="2016-05-19T00:00:00"/>
    <s v="ANÓNIMO"/>
    <s v="DESEO LLEVAR A CABO UNA QUEJA FORMAL CONTRA LA ADMINISTRACION, GERENTE O SUPERVISOR DEL PROGRAMA MISION BOGOTA HUMANA, QUE SE ENCUENTRA ENCARGADO DE SU FUNCIONAMIENTO EN EL PORTAL DE LAS AMERICAS Y EN CONTRA DE LOS CONDUCTORES DE LA RUTA B28, POR DOS RAZONES. 1. LOS FUNCIONARIOS DE BOGOTA HUMANA, QUE SE ENCUENTRAN EN LAS DIFERENTES PLATAFORMAS DEL PORTAL, NO ESTA CUMPLIENDO NINGUNA LABOR, NO POR LOMENOS PARA LOS QUE LOS CONTRATARON O LO QUE HACIA EN AL ADMINISTRACION PASADA QUE ERA ORDENAR EL INGRESO DE LOS PASAJEROS Y ESO SI QUE ES IMPORTANTE, CON APOYO DE LA POLICIA, PERO ESTOS SEÑORES AL IGUAL QUE LOS POLICIAS QUE COLOCARON EN EL PORTAL SOLO SE INTERESAN POR HABLAR CON SUS COMPAÑEROS Y POR INTIMIDAR A LAS MUJERES ATRACTIVAS QUE USAN ESTE SERVICIO. 2. EN CONTRA DE LOS CONDUCTORES POR QUE PARECIERA QUE DISFRUTARAN CON EL DOLOR AJENO, YA QUE CADA VEZ QUE NO PARAN EN EL LUGAR CORRECTO PARA HACER EL CARGUE DE PASAJEROS, LAS FILAS SE ADELNTAN O ATRASAN Y ESTO HACE QUE LOS PASAJEROS SE DESORGANIZEN Y PASEN POR ENCIMA DE LA PERSONA QUE SE CAYO O DE LA MUJER QUE LLEVA EL NIÑO EN BRAZOS. COLOCO ESTA QUEJA CON LA ESPERANZA DE QUE SE HAGA EL LLAMADOS DE ATENCION NECESARIO AL SUPERVISOR DE MISION BOGOTA 2016, A LOS FUNCIONARIOS QUE SE ENCUENTRAN LAS TRES PLATAFORMAS DEL PORTAL, EN ESPECIAL DE LA RUTA B28, DE LOS POLICIAS ASIGNADOS A LA SEGURIDAD DE LOS USUARIOS QUE UTILIZAN ESTE TRANSPORTE Y A LOS CONDUCTORES DE LA RUTA B28"/>
    <x v="2"/>
    <x v="4"/>
    <s v="WEB"/>
    <s v="OFICIO 2016EE1389 DE MAY.19/2016"/>
    <s v="MIS"/>
    <n v="9"/>
    <x v="0"/>
    <n v="-16"/>
    <s v="Solicitan ampliación dentro de 10 días del requerimiento por que se presento de forma anónima y no cumple con los requisitos legales mínimos."/>
    <x v="1"/>
  </r>
  <r>
    <n v="34"/>
    <n v="13"/>
    <x v="4"/>
    <n v="768142016"/>
    <s v="Atendido"/>
    <s v="N/A"/>
    <x v="11"/>
    <d v="2016-05-27T00:00:00"/>
    <d v="2016-05-19T00:00:00"/>
    <s v="ANÓNIMO"/>
    <s v="DESEO PONER EN EVIDENCIA LA FALTA DE COMPROMISO DEL PERSONAL DE MISION BOGOTA EN EL PORTAL DE LAS AMERICAS, QUE INDIFERENTES PERMITEN Y NO HACEN VALER SU PRESENCIA, CREO QUE HACE FALTA UNA SEÑORA QUE LOS COORDINABA HASTA EL MES ANTEPASADO EN FEBRERO Y POR LA CUAL SE HACIAN LAS FILAS, SE RESPETABA LA FILA Y NO SE PRESENTABAN TANTAS PELEAS COMO EN ESTE MES, POR ESO HAGO UN LLAMADO AL ENCARGO O ENCARGADA DE ESTAS PERSONAS PARA RECORDARLES LO IMPORTANTE QUE ES SU TRABAJO, PARA QUE NOS EDUQUEN Y DESPUES DE UN TIEMPO PODREMOS HACER LA FILA SOLOS Y DE SEGURO QUE A LOS COLADOS S LOS SACAREMOS NOSTROS MISMOS. GRACIAS POR HACER ALGO Y ESPERO ESTO NO SE QUEDE EN EL PAPEL O UN CORREO GUARDADO, SERIA MUY GRATO VER UN CAMBIO EN ESTAS PERSONAS EL DIA DE MAÑANA, QUE NO SOLO LLEGUEN A HABLAR CON LOS AMIGOS O POR CELULAR O LOS MUCHACHOS SIGAN DE AMORES CON LAS MUJERES DE MISION BOGOTA O CON LOS DE LA POLICIA O PEOR AUN CON LOS USUARIOS. "/>
    <x v="2"/>
    <x v="4"/>
    <s v="WEB"/>
    <s v="OFICIO 2016EE1388 DE MAY.19/2016"/>
    <s v="MIS"/>
    <n v="9"/>
    <x v="0"/>
    <n v="-16"/>
    <s v="Solicitan ampliación dentro de 10 días del requerimiento por que se presento de forma anónima y no cumple con los requisitos legales mínimos."/>
    <x v="1"/>
  </r>
  <r>
    <n v="35"/>
    <n v="14"/>
    <x v="3"/>
    <n v="782312016"/>
    <s v="Atendido"/>
    <s v="2016ER1760"/>
    <x v="12"/>
    <d v="2016-05-31T00:00:00"/>
    <d v="2016-05-12T00:00:00"/>
    <s v="CARLOS ARTURO VELANDIA DIAZ"/>
    <s v="El ciudadano Carlos Velandia solicita por medio de derecho de petición copias autenticadas del proceso de licitación publica numero LP001 de 2016"/>
    <x v="0"/>
    <x v="2"/>
    <s v="ESCRITO"/>
    <s v="OFICIO 2016EE1305 DE MAY.12/2016"/>
    <s v="JUR"/>
    <n v="3"/>
    <x v="0"/>
    <n v="-15"/>
    <s v="N/A"/>
    <x v="0"/>
  </r>
  <r>
    <n v="36"/>
    <n v="15"/>
    <x v="3"/>
    <n v="803622016"/>
    <s v="Atendido"/>
    <s v="2016ER1795"/>
    <x v="13"/>
    <d v="2016-06-02T00:00:00"/>
    <d v="2016-06-02T00:00:00"/>
    <s v="BLANCA YANIRA AVELLANEDA GONZALEZ"/>
    <s v="Blanca Yanira Avellaneda González presenta derecho de petición solicitando que le garanticen su continuidad labora para garantizar los derechos conexos de seguridad social."/>
    <x v="0"/>
    <x v="3"/>
    <s v="ESCRITO"/>
    <s v="OFICIO 2016EE1510 DE JUN.02/2016"/>
    <s v="DIR"/>
    <n v="15"/>
    <x v="0"/>
    <n v="-13"/>
    <s v="N/A"/>
    <x v="0"/>
  </r>
  <r>
    <n v="37"/>
    <n v="16"/>
    <x v="3"/>
    <n v="807032016"/>
    <s v="Atendido"/>
    <s v="2016ER1804"/>
    <x v="13"/>
    <d v="2016-06-02T00:00:00"/>
    <d v="2016-05-13T00:00:00"/>
    <s v="ARISTOBULO REYES LOPEZ MARTINEZ"/>
    <s v="El señor Aristóbulo López presenta derecho de petición solicitando certificado de salarios devengados del año 2001."/>
    <x v="0"/>
    <x v="2"/>
    <s v="ESCRITO"/>
    <s v="OFICIO 2016EE1321 DE MAY.13/2016"/>
    <s v="JUR"/>
    <n v="2"/>
    <x v="0"/>
    <n v="-13"/>
    <s v="N/A"/>
    <x v="0"/>
  </r>
  <r>
    <n v="38"/>
    <n v="17"/>
    <x v="3"/>
    <n v="808632016"/>
    <s v="Atendido"/>
    <s v="2016ER1806"/>
    <x v="13"/>
    <d v="2016-06-02T00:00:00"/>
    <d v="2016-06-02T00:00:00"/>
    <s v="LUZ CONSTANZA SAENZ RODRIGUEZ"/>
    <s v="La señora Luz Sáenz presenta derecho de petición solicitando información del fondo de pensiones al cual se realizaron los aportes en el periodo laborado en el Idipron."/>
    <x v="0"/>
    <x v="0"/>
    <s v="ESCRITO"/>
    <s v="OFICIO 2016EE1533 DE JUN.02/2016"/>
    <s v="DES"/>
    <n v="15"/>
    <x v="0"/>
    <n v="-13"/>
    <s v="N/A"/>
    <x v="0"/>
  </r>
  <r>
    <n v="39"/>
    <n v="18"/>
    <x v="2"/>
    <n v="824262016"/>
    <s v="Atendido"/>
    <s v="YAG056"/>
    <x v="14"/>
    <d v="2016-06-07T00:00:00"/>
    <d v="2016-06-02T00:00:00"/>
    <s v="JUAN DAVID QUINTANA ARENAS"/>
    <s v="Usuario de la UPI LA RIOJA sugiere mas seguridad en la unidad por algunos robos entre estudiantes."/>
    <x v="1"/>
    <x v="1"/>
    <s v="BUZÓN"/>
    <s v="OFICIO 2016IE4784 DE JUN.02/2016"/>
    <s v="SUB"/>
    <n v="13"/>
    <x v="0"/>
    <n v="-11"/>
    <s v="N/A"/>
    <x v="0"/>
  </r>
  <r>
    <n v="40"/>
    <n v="19"/>
    <x v="2"/>
    <n v="824342016"/>
    <s v="Atendido"/>
    <s v="YAG057"/>
    <x v="14"/>
    <d v="2016-06-07T00:00:00"/>
    <d v="2016-06-01T00:00:00"/>
    <s v="ANÓNIMO"/>
    <s v="Usuario de la UPI LA RIOJA por inconvenientes con algunos compañeros de la unidad."/>
    <x v="1"/>
    <x v="1"/>
    <s v="BUZÓN"/>
    <s v="OFICIO 2016IE4689 DE JUN.01/2016"/>
    <s v="SUB"/>
    <n v="12"/>
    <x v="0"/>
    <n v="-11"/>
    <s v="N/A"/>
    <x v="0"/>
  </r>
  <r>
    <n v="41"/>
    <n v="20"/>
    <x v="2"/>
    <n v="824382016"/>
    <s v="Atendido"/>
    <s v="YAG058"/>
    <x v="14"/>
    <d v="2016-06-07T00:00:00"/>
    <d v="2016-06-02T00:00:00"/>
    <s v="RICHARD BUILA GRUESO"/>
    <s v="Usuario de la UPI LA RIOJA solicita ayuda con el cambio de la EPS ay que vivía en otra ciudad y no a podido realizar el cambio."/>
    <x v="1"/>
    <x v="1"/>
    <s v="BUZÓN"/>
    <s v="OFICIO 2016IE4688 DE JUN.01/2016"/>
    <s v="SUB"/>
    <n v="13"/>
    <x v="0"/>
    <n v="-11"/>
    <s v="N/A"/>
    <x v="0"/>
  </r>
  <r>
    <n v="42"/>
    <n v="21"/>
    <x v="2"/>
    <n v="824442016"/>
    <s v="Atendido"/>
    <s v="YAG059"/>
    <x v="14"/>
    <d v="2016-06-07T00:00:00"/>
    <d v="2016-06-02T00:00:00"/>
    <s v="JHONNY PALOMEQUE"/>
    <s v="Usuario de la UPI LA RIOJA siguiere les brinden información o charlas de sexualidad y también les ayuden con la inseguridad que se vive dentro de la unidad."/>
    <x v="1"/>
    <x v="1"/>
    <s v="BUZÓN"/>
    <s v="OFICIO 2016IE4785 DE JUN.02/2016"/>
    <s v="SUB"/>
    <n v="13"/>
    <x v="0"/>
    <n v="-11"/>
    <s v="N/A"/>
    <x v="0"/>
  </r>
  <r>
    <n v="43"/>
    <n v="22"/>
    <x v="4"/>
    <n v="824492016"/>
    <s v="Atendido"/>
    <s v="YAG060"/>
    <x v="14"/>
    <d v="2016-06-07T00:00:00"/>
    <d v="2016-06-01T00:00:00"/>
    <s v="MARÍA ANGÉLICA TIMOTE PARADA"/>
    <s v="Usuaria de la UPI LA 27 presenta queja en contra del profesor de teatro por maltrato y también sugiere les brinden talleres en las horas de la tarde."/>
    <x v="2"/>
    <x v="1"/>
    <s v="BUZÓN"/>
    <s v="OFICIO 2016IE4694 DE JUN.01/2016"/>
    <s v="SUB"/>
    <n v="12"/>
    <x v="0"/>
    <n v="-11"/>
    <s v="Se realizo descargos por parte de las partes implicadas y se fijaron compromisos de buen trato y comportamiento."/>
    <x v="1"/>
  </r>
  <r>
    <n v="44"/>
    <n v="23"/>
    <x v="2"/>
    <n v="824542016"/>
    <s v="Atendido"/>
    <s v="YAG061"/>
    <x v="14"/>
    <d v="2016-06-07T00:00:00"/>
    <d v="2016-06-01T00:00:00"/>
    <s v="ÁNGELA DAYANA LEÓN"/>
    <s v="Usuaria de la UPI LA 27 sugiere que vuelva la profesora Marlly González y que le ayuden con el comportamiento de dos niños que llegan a la unidad diariamente."/>
    <x v="1"/>
    <x v="1"/>
    <s v="BUZÓN"/>
    <s v="OFICIO 2016IE4696 DE JUN.01/2016"/>
    <s v="SUB"/>
    <n v="12"/>
    <x v="0"/>
    <n v="-11"/>
    <s v="N/A"/>
    <x v="0"/>
  </r>
  <r>
    <n v="45"/>
    <n v="24"/>
    <x v="2"/>
    <n v="824622016"/>
    <s v="Atendido"/>
    <s v="YAG062"/>
    <x v="14"/>
    <d v="2016-06-07T00:00:00"/>
    <d v="2016-06-01T00:00:00"/>
    <s v="AURA CRISTINA ROCHA"/>
    <s v="Usuaria de la UPI LA 27 sugiere mas talleres para la unidad y arreglar las puertas de los baños."/>
    <x v="1"/>
    <x v="1"/>
    <s v="BUZÓN"/>
    <s v="OFICIO 2016IE4695 DE JUN.01/2016"/>
    <s v="SUB"/>
    <n v="12"/>
    <x v="0"/>
    <n v="-11"/>
    <s v="N/A"/>
    <x v="0"/>
  </r>
  <r>
    <n v="46"/>
    <n v="25"/>
    <x v="1"/>
    <n v="824672016"/>
    <s v="Atendido"/>
    <s v="YAG063"/>
    <x v="14"/>
    <d v="2016-06-07T00:00:00"/>
    <d v="2016-06-01T00:00:00"/>
    <s v="MARÍA CAMILA PADUA"/>
    <s v="Usuaria de la UPI LA 27 presenta reclamo por que les quitaron las salidas cada 8 días y los celulares."/>
    <x v="1"/>
    <x v="1"/>
    <s v="BUZÓN"/>
    <s v="OFICIO 2016IE4693 DE JUN.01/2016"/>
    <s v="SUB"/>
    <n v="12"/>
    <x v="0"/>
    <n v="-11"/>
    <s v="Se explica la razón por la cual quitaron dichos beneficios"/>
    <x v="1"/>
  </r>
  <r>
    <n v="47"/>
    <n v="26"/>
    <x v="1"/>
    <n v="824742016"/>
    <s v="Atendido"/>
    <s v="YAG064"/>
    <x v="14"/>
    <d v="2016-06-07T00:00:00"/>
    <d v="2016-06-01T00:00:00"/>
    <s v="LAURA ALEJANDRA GONZÁLEZ"/>
    <s v="Usuaria de la UPI LA 27 presenta reclamo por que les quitaron las salidas cada 8 días y los celulares."/>
    <x v="1"/>
    <x v="1"/>
    <s v="BUZÓN"/>
    <s v="OFICIO 2016IE4692 DE JUN.01/2016"/>
    <s v="SUB"/>
    <n v="12"/>
    <x v="0"/>
    <n v="-11"/>
    <s v="Se explica las razones por las cuales se quitaron dichos beneficios."/>
    <x v="1"/>
  </r>
  <r>
    <n v="48"/>
    <n v="27"/>
    <x v="1"/>
    <n v="824802016"/>
    <s v="Atendido"/>
    <s v="YAG065"/>
    <x v="14"/>
    <d v="2016-06-07T00:00:00"/>
    <d v="2016-06-01T00:00:00"/>
    <s v="LUSA MONTAÑO VALENCIA"/>
    <s v="Usuaria de la UPI LA 27 presenta reclamo por que les quitaron las salidas cada 8 días y los celulares."/>
    <x v="1"/>
    <x v="1"/>
    <s v="BUZÓN"/>
    <s v="OFICIO 2016IE4691 DE JUN.01/2016"/>
    <s v="SUB"/>
    <n v="12"/>
    <x v="0"/>
    <n v="-11"/>
    <s v="Se explica las razones por las cuales se quitaron dichos beneficios."/>
    <x v="1"/>
  </r>
  <r>
    <n v="49"/>
    <n v="28"/>
    <x v="2"/>
    <n v="824822016"/>
    <s v="Atendido"/>
    <s v="YAG066"/>
    <x v="14"/>
    <d v="2016-06-07T00:00:00"/>
    <d v="2016-05-31T00:00:00"/>
    <s v="KAREN DANIELA TRIANA"/>
    <s v="Usuaria de la UPI LA 27 solicita el traslado de la hermana que se encuentra en la UPI LA VEGA."/>
    <x v="1"/>
    <x v="1"/>
    <s v="BUZÓN"/>
    <s v="OFICIO 2016IE4650 DE MAY.31/2016"/>
    <s v="SUB"/>
    <n v="11"/>
    <x v="0"/>
    <n v="-11"/>
    <s v="N/A"/>
    <x v="0"/>
  </r>
  <r>
    <n v="50"/>
    <n v="29"/>
    <x v="3"/>
    <n v="824172016"/>
    <s v="Atendido"/>
    <s v="2016ER1828"/>
    <x v="14"/>
    <d v="2016-06-07T00:00:00"/>
    <d v="2016-06-01T00:00:00"/>
    <s v="LETUHY TÉLLEZ HERNÁNDEZ"/>
    <s v="Letuhy Téllez representante legal de la empresa REFRIPLAST presenta derecho de petición solicitando pagos pendientes del contrato que prestaron con el IDIPRON."/>
    <x v="0"/>
    <x v="6"/>
    <s v="ESCRITO"/>
    <s v="OFICIO 2016EE1507 DE JUN.01/2016"/>
    <s v="SUB"/>
    <n v="12"/>
    <x v="0"/>
    <n v="-11"/>
    <s v="N/A"/>
    <x v="0"/>
  </r>
  <r>
    <n v="51"/>
    <n v="30"/>
    <x v="3"/>
    <n v="823842016"/>
    <s v="Atendido"/>
    <s v="N/A"/>
    <x v="14"/>
    <d v="2016-06-07T00:00:00"/>
    <d v="2016-05-26T00:00:00"/>
    <s v="EDWAR ALBERTO MORENO ARBELAEZ"/>
    <s v="SE RECIBE PETICION SUSCRITO POR EDWARD ALBERTO MORENO ARBELAEZ, ALCALDE LOCAL CIUDAD BOLIVAR, QUIEN REMITE SOLICITUD DE IVAN CASA RUIZ QUIEN SOLICITA INFORMACION RELACIONADA CON BAÑOS PÚBLICOS POR LOCALIDADES, VER ADJUNTO. RAD. 2016ER32910 DEL 10/05/16"/>
    <x v="0"/>
    <x v="7"/>
    <s v="WEB"/>
    <s v="OFICIO 2016EE1456 DE MAY.26/2016"/>
    <s v="BAÑ"/>
    <n v="9"/>
    <x v="0"/>
    <n v="-11"/>
    <s v="N/A"/>
    <x v="0"/>
  </r>
  <r>
    <n v="52"/>
    <n v="31"/>
    <x v="3"/>
    <n v="795282016"/>
    <s v="Atendido"/>
    <s v="N/A"/>
    <x v="14"/>
    <d v="2016-06-07T00:00:00"/>
    <d v="2016-06-02T00:00:00"/>
    <s v="MARIA LUISA PEREZ PERDOMO"/>
    <s v="SOLICITUD DE INFORMACION EN RELACION DE PAGOS DE CONTRATISTAS DESDE QUE SE RADICA LA CUENTA DE COBRO EN LAS ENTIDADES DEL DISTRITO"/>
    <x v="0"/>
    <x v="6"/>
    <s v="WEB"/>
    <s v="OFICIO 2016EE1536 DE JUN.02/2016"/>
    <s v="SUB"/>
    <n v="13"/>
    <x v="0"/>
    <n v="-11"/>
    <s v="N/A"/>
    <x v="0"/>
  </r>
  <r>
    <n v="53"/>
    <n v="32"/>
    <x v="3"/>
    <n v="827612016"/>
    <s v="Atendido"/>
    <s v="2016ER1845"/>
    <x v="14"/>
    <d v="2016-06-07T00:00:00"/>
    <d v="2016-06-02T00:00:00"/>
    <s v="SANDRA M. CARVAJAL MONTIEL"/>
    <s v="INTERPOMNE DERECHO DE PETICION  SOLICITANDO CONTINUIDAD LABORAL "/>
    <x v="0"/>
    <x v="3"/>
    <s v="ESCRITO"/>
    <s v="OFICIO 2016EE1516 DE JUN.02/2016"/>
    <s v="DIR"/>
    <n v="13"/>
    <x v="0"/>
    <n v="-11"/>
    <s v="N/A"/>
    <x v="0"/>
  </r>
  <r>
    <n v="54"/>
    <n v="33"/>
    <x v="1"/>
    <n v="879292016"/>
    <s v="Atendido"/>
    <s v="YAG067"/>
    <x v="15"/>
    <d v="2016-06-14T00:00:00"/>
    <d v="2016-05-25T00:00:00"/>
    <s v="ANÓNIMO"/>
    <s v="Usuario del COMEDOR BOSA presenta reclamo por un inconveniente que se le presento con su hijo. "/>
    <x v="3"/>
    <x v="5"/>
    <s v="BUZÓN"/>
    <s v="OFICIO 2016EE1450 DE MAY.25/2016"/>
    <s v="COM"/>
    <n v="3"/>
    <x v="0"/>
    <n v="-6"/>
    <s v="se explica las condiciones laborales de la enfermera"/>
    <x v="1"/>
  </r>
  <r>
    <n v="55"/>
    <n v="34"/>
    <x v="1"/>
    <n v="879352016"/>
    <s v="Atendido"/>
    <s v="YAG068"/>
    <x v="15"/>
    <d v="2016-06-14T00:00:00"/>
    <d v="2016-05-25T00:00:00"/>
    <s v="MARÍA OLGA URREGO"/>
    <s v="Usuario del COMEDOR BOSA presenta reclamo por los pagos de los aportes voluntarios."/>
    <x v="3"/>
    <x v="5"/>
    <s v="BUZÓN"/>
    <s v="OFICIO 2016EE1451 DE MAY.25/2016"/>
    <s v="COM"/>
    <n v="3"/>
    <x v="0"/>
    <n v="-6"/>
    <s v="Se explica que la entidad encargada de entrega de dineros es la secretaria de integración social y no a informado del cronograma de entrega de aportes."/>
    <x v="1"/>
  </r>
  <r>
    <n v="56"/>
    <n v="35"/>
    <x v="1"/>
    <n v="879412016"/>
    <s v="Atendido"/>
    <s v="YAG069"/>
    <x v="15"/>
    <d v="2016-06-14T00:00:00"/>
    <d v="2016-05-25T00:00:00"/>
    <s v="LUIS ENRIQUE RAMÍREZ"/>
    <s v="Usuario del COMEDOR BOSA presenta reclamo por los pagos de los aportes voluntarios."/>
    <x v="3"/>
    <x v="5"/>
    <s v="BUZÓN"/>
    <s v="OFICIO 2016EE1448 DE MAY.25/2016"/>
    <s v="COM"/>
    <n v="3"/>
    <x v="0"/>
    <n v="-6"/>
    <s v="Se explica que la entidad encargada de entrega de dineros es la secretaria de integración social y no a informado del cronograma de entrega de aportes."/>
    <x v="1"/>
  </r>
  <r>
    <n v="57"/>
    <n v="36"/>
    <x v="1"/>
    <n v="879442016"/>
    <s v="Atendido"/>
    <s v="YAG070"/>
    <x v="15"/>
    <d v="2016-06-14T00:00:00"/>
    <d v="2016-05-25T00:00:00"/>
    <s v="PRICILA PINZÓN GERENA"/>
    <s v="Usuario del COMEDOR BOSA presenta reclamo por algunas irregularidades que se presentan el  servicio para los adultos mayores. "/>
    <x v="3"/>
    <x v="5"/>
    <s v="BUZÓN"/>
    <s v="OFICIO 2016EE1449 DE MAY.25/2016"/>
    <s v="COM"/>
    <n v="3"/>
    <x v="0"/>
    <n v="-6"/>
    <s v="Se explica al usuario quien es la persona encargada de hacer el acompañamiento de los adultos mayores."/>
    <x v="1"/>
  </r>
  <r>
    <n v="58"/>
    <n v="37"/>
    <x v="2"/>
    <n v="879562016"/>
    <s v="Atendido"/>
    <s v="YAG071"/>
    <x v="15"/>
    <d v="2016-06-14T00:00:00"/>
    <d v="2016-06-09T00:00:00"/>
    <s v="YENSY ALEJANDRA ORDOÑEZ MUÑOZ"/>
    <s v="Usuario de la UPI LA FAVORITA sugiere una salida pedagógica y que vuelvan a integrar a los maestros de la unidad."/>
    <x v="1"/>
    <x v="1"/>
    <s v="BUZÓN"/>
    <s v="OFICIO 2016EE1587 DE JUN.09/2016"/>
    <s v="SUB"/>
    <n v="12"/>
    <x v="0"/>
    <n v="-6"/>
    <s v="N/A"/>
    <x v="0"/>
  </r>
  <r>
    <n v="59"/>
    <n v="38"/>
    <x v="3"/>
    <n v="877602016"/>
    <s v="Atendido"/>
    <s v="N/A"/>
    <x v="16"/>
    <d v="2016-06-15T00:00:00"/>
    <d v="2016-06-10T00:00:00"/>
    <s v="GLORIA  RIVERA"/>
    <s v="BUENOS DIAS TENGO UNA HIJA PRÓXIMA A CUMPLIR 20 AÑOS. ELLA ESTA HACIENDO LAS COSAS MAL Y NO SE COMO LE PUEDO AYUDAR E HABLADO CON ELLA, PERO NO ENTIENDE Y LO QUE QUIERO ES INTERNARLA PARA QUE NO SIGA ANDANDO CON SUS MALAS AMISTADES, METIENDO MARIGUANA Y EN LA CALLE NO SE COMO HACER, SOY MADRE CABEZA DE HOGAR Y NO TENGO LA POSIBILIDAD DE PAGAR UN INSTITUTO, AGRADEZCO ME PUEDAN ORIENTAR Y AYUDAR YO SE QUE ELLA NECESITA AYUDA PROFESIONAL."/>
    <x v="0"/>
    <x v="1"/>
    <s v="WEB"/>
    <s v="OFICIO 2016EE1609 DE JUN.10/2016"/>
    <s v="SUB"/>
    <n v="12"/>
    <x v="0"/>
    <n v="-5"/>
    <s v="N/A"/>
    <x v="0"/>
  </r>
  <r>
    <n v="60"/>
    <n v="39"/>
    <x v="3"/>
    <n v="878482016"/>
    <s v="Atendido"/>
    <s v="N/A"/>
    <x v="16"/>
    <d v="2016-06-15T00:00:00"/>
    <d v="2016-06-10T00:00:00"/>
    <s v="SANDRA MAGALI MANTILLA CASTILLO"/>
    <s v="DESEO SABER SI HAY PROGRAMAS PARA TRATAMIENTO DE ADICCIONES PARA JOVEN DE 18 AÑOS"/>
    <x v="0"/>
    <x v="1"/>
    <s v="WEB"/>
    <s v="OFICIO 2016EE1607 DE JUN.10/2016"/>
    <s v="SUB"/>
    <n v="12"/>
    <x v="0"/>
    <n v="-5"/>
    <s v="N/A"/>
    <x v="0"/>
  </r>
  <r>
    <n v="61"/>
    <n v="40"/>
    <x v="0"/>
    <n v="857612016"/>
    <s v="Atendido"/>
    <s v="N/A"/>
    <x v="16"/>
    <d v="2016-06-08T00:00:00"/>
    <d v="2016-05-24T00:00:00"/>
    <s v="JOSE FERNANDO CUELLO"/>
    <s v="ENVIADA POR CORREO ELECTRONICO, DE ACUERDO AL DOCUMENTO ADJUNTO."/>
    <x v="0"/>
    <x v="3"/>
    <s v="WEB"/>
    <s v="OFICIO 2016EE1419 DE MAY.24/2016"/>
    <s v="DIR"/>
    <n v="1"/>
    <x v="0"/>
    <n v="-10"/>
    <s v="N/A"/>
    <x v="0"/>
  </r>
  <r>
    <n v="62"/>
    <n v="41"/>
    <x v="1"/>
    <n v="887162016"/>
    <s v="Atendido"/>
    <s v="N/A"/>
    <x v="16"/>
    <d v="2016-06-15T00:00:00"/>
    <d v="2016-06-07T00:00:00"/>
    <s v="ANÓNIMO"/>
    <s v="LA PRESENTE QUEJA HACE REFERNCIA A LA SITUACION QUE ACTUALMENTE ESTAMOS VIVENCIANDO LOS 240 FUNCIONARIOS DE PLANTA TEMPORAL, QUIENES VASMOS A QUEDAR DESEMPLEADOS, APARENTEMENTE POR FALTA DE RECURSOS Y EL RECORTE QUE ESTAN EFECTUANDO A JIVEL DISTRITAL; PARA DICHOS EFECTOS NOS HAN PROGRAMADO TALLERES &quot;DE CLIMA LABORAL&quot; CUANDO RELAMENTE LO QUE TRASMITEN EN DICHOS TALLERES SON TEMAS QUE NOS PROGRMAN MENTALEMENTE PARA SALIR DEL INSTITUTO SIN PONERLES NINGUN PROBLEMAS, SIMPLEMENTE SALIR SIN DISCUTIR SI NUESTROS DERECHOS ESTAN SIENDO VULNERADOS O NO ANTE DICHA TERMINACION DE CONTRATO. POR OTRO LADO Y DE IGUAL MANERA LOS CONTRATISTAS TAMBIEN SE HAN VISTO AFECTADOS YA QUE NO LOS ESTAN RENOVANDO, SIN EMBARGO CAUSALMENTE ESTAN LLAMANDO PERSONAS A SER CONTRATADAS DESDE CUCUTA DONDE RESIDIA Y DE DONDE ES PROCEDENTE EL SR. WILFREDO DIRECTOR DE IDIRPON. LOS FUNCIONARISO DE IDIPRON PLANTA TEMPORAL, CONTRATISTAS O DE CUALQUIER TIPO DE CONTRATO, TENEMOS DERECHOS A LOS CUALES DEBEMOS ACCEDER Y NO ES POSIBLE QUE CON TANTOS AÑOS TRABAJANDO EN ESTE INSTITUTO SE NOS TERMINE LA CONTRATACION, SON FAMILIAS QUE DEPENDEN DE NUESTRO TRABAJO, NO SOLO SOMOS LAS 240 PERSONAS DE PLANTA TEMPORAL QUE QUEDEN FUERA, SINO LAS FAMILIAS DE CADA UNA DE ESAS 240 PERSONAS QUE VIENE TRAS DE NOSOTROS. POR OTRO LADO ES DE MENCIONAR EL COMPORTAMIENTO DEL FUNCIONARIO ALIRIO PESCA QUIEN A DENIGRADO Y MALTRATADO VERBALMENTE A LOS FUNCIONARIOS PSICOSOCIALES, INDAGANDO DE MANERA DESPECTIVA ¿CUANDO SE LE TERMINA SU CONTRATO? Y REFIRIENDO QUE LA LABOR PSICOSOCIAL NO ES NECESARIA YA QUE SEGUN EL UNA VISITA DOMICILIARIA, INTERVENCION O VALORACION LA PUEDE HACER CUALQUIERA, REFIRIENDO QUE LOS PROFESIONALES NO SON NADA Y NO SON NECESARIOS EN SU LABOR DENTRO DEL INSTITUTO."/>
    <x v="0"/>
    <x v="0"/>
    <s v="WEB"/>
    <s v="OFICIO 2016EE1557 DE JUN.07/2016"/>
    <s v="DES"/>
    <n v="9"/>
    <x v="0"/>
    <n v="-5"/>
    <s v="Se explica las razones legales por lo cual culmina la planta temporal"/>
    <x v="1"/>
  </r>
  <r>
    <n v="63"/>
    <n v="42"/>
    <x v="1"/>
    <n v="876762016"/>
    <s v="Atendido"/>
    <s v="N/A"/>
    <x v="16"/>
    <d v="2016-06-15T00:00:00"/>
    <d v="2016-06-01T00:00:00"/>
    <s v="ANÓNIMO"/>
    <s v="SEÑORES IDIPRON. TENIENDO EN CUENTA LA NUEVA CONTRATACION Y CON EL FIN DE GARANTIZAR LA TRANSPARENCIA SE SOLICITA QUE LOS SALARIOS Y MESADAS ASIFNADAS PARA LA NUEVA CONTRATACION TENGA LOS MISMOS PARAMETROS DE IGUALDAD QUE LOS DEMAS FUNCIONARIOS. NO ES ETICO NI LEGAL QUE UN FUNCINOARIO TENGA UN CONTRATO CON UNA ASIGNACION SALARIAL MENSUAL MAYOR, ESTO SE PRESTA A FAVORES POLITICOS O DE PREFERENCIA. ESTA VEEDURIA SE REALIZARA MINUCIOSAMENTE Y CON EL ACOMPAÑAMIENTO DE CONTRALORIA Y PROCURADURIA Y ESTE EMAIL VA DIRIGIDO TAMBIEN A ESTAS ENTIDADES. ADEMAS COMO EN EL IDIPRON NO SE CUMPLE CON LA TABLA SALARIAL DEL DISTRITO TODOS Y ABSOLUTAMENTE TODOS LOS PROFESIONALES DEBEN TEENR EL MISMO SALARIO"/>
    <x v="0"/>
    <x v="3"/>
    <s v="WEB"/>
    <s v="OFICIO 2016EE1503 DE JUN.01/2016"/>
    <s v="DIR"/>
    <n v="6"/>
    <x v="0"/>
    <n v="-5"/>
    <s v="Solicitan ampliación dentro de 10 días del requerimiento por que se presento de forma anónima y no cumple con los requisitos legales mínimos."/>
    <x v="1"/>
  </r>
  <r>
    <n v="64"/>
    <n v="43"/>
    <x v="1"/>
    <n v="887222016"/>
    <s v="Atendido"/>
    <s v="N/A"/>
    <x v="16"/>
    <d v="2016-06-15T00:00:00"/>
    <d v="2016-06-07T00:00:00"/>
    <s v="ANÓNIMO"/>
    <s v="POR MEDIO DE LA PRESENTE ME PERMITO INFORMAR LO QUE ESTA SUCEDIENDO CON LOS DE PLANTA TEMPORAL TENIENDO EN CUENTA QUE TENEMOS DERECHO DE TENER UN TRABAJO DIGNO Y MAS CUANDO LLEVA UNO MUCHOS AÑOS PRESTANDO EL SERVICIO EN ESTA EMPRESA,CLARO ESTA QUE POR EL CAMBIO DE ADMINISTRACION SIEMPRE ELLOS TRAEN LOS SUYOS COMO ESTA PASANDO EN ESTE MOMENTO , ESTA LLEGANDO GENTE DE CUCUTA A CUBRIR PUESTOS DE NOSOTROS Y LA RESPUESTA ES QUE NO HAY PRESUPUESTO PERO SI ESTAN CONTRATANDO OTRA GENTE DE CUCUTA REPITO,TENIENDO EN CUENTA ESTO YO SOY UNA FUNCIONARIA DE PLANTA TEMPORAL Y LLEVO PRESTANDO EL SERVICIO HACE TRECE AÑOS Y AHORA ME VAN A SACAR SIN NINGUNA JUSTIFICACION, ME GUSTARIA QUE LE HICIERAN SEGUIMIENTO A ESTOS CASOS, YA QUE MERECEMOS EL DERECHO AL TRABAJO DIGNO ,CLARO ESTA QUE MUCHAS VECES NO SE PUEDE HABLAR YA QUE CORRE RIESGO MI TRABAJO, EMPEZANDO POR ALGUNOS ENCARGADOS DE LAS UPIS QUE TRATAN AL PERSONAL COMO ELLOS QUIERAN EN DONDE SE DEBE SER SUMISO DE LO QUE ELLOS DIGAN Y ASI SUSESIVAMENTE PASAN COSAS,COMO EL ACOSO LABORAL,PERSECUSION LABORAL Y ETC."/>
    <x v="0"/>
    <x v="0"/>
    <s v="WEB"/>
    <s v="OFICIO 2016EE1564 DE JUN.07/2016"/>
    <s v="DES"/>
    <n v="9"/>
    <x v="0"/>
    <n v="-5"/>
    <s v="Solicitan ampliación dentro de 10 días del requerimiento por que se presento de forma anónima y no cumple con los requisitos legales mínimos."/>
    <x v="1"/>
  </r>
  <r>
    <n v="65"/>
    <n v="44"/>
    <x v="3"/>
    <n v="909562016"/>
    <s v="Atendido"/>
    <s v="N/A"/>
    <x v="17"/>
    <d v="2016-06-17T00:00:00"/>
    <d v="2016-06-07T00:00:00"/>
    <s v="ANÓNIMO"/>
    <s v="SOLICITO SE ME INFORME SI HAY CONTRATO SUSCRITO CON LA ODONTOLOGA PEREZ MORALES, SI ES AFIRMATIVO INFORMAR MONTO Y VIGENCIA DEL MISMO, ESTUDIO DE FACTIBILIDAD DEL CONTRATO Y RAZONES POR LAS CUALES DURANTE TRES AÑOS DEVENGO UN SALARIO QUE CORRESPONDIA AL DOBLE DE UN PROFESIONAL DEL AREA PSICOSOCIAL POR CONTRATO CON ESPECIALIZACION Y MAESTRIA"/>
    <x v="0"/>
    <x v="2"/>
    <s v="WEB"/>
    <s v="OFICIO 2016EE1570 DE JUN.07/2016"/>
    <s v="JUR"/>
    <n v="7"/>
    <x v="0"/>
    <n v="-3"/>
    <s v="N/A"/>
    <x v="0"/>
  </r>
  <r>
    <n v="66"/>
    <n v="45"/>
    <x v="1"/>
    <n v="949312016"/>
    <s v="Atendido"/>
    <s v="YAG072"/>
    <x v="18"/>
    <d v="2016-06-22T00:00:00"/>
    <d v="2016-06-08T00:00:00"/>
    <s v="CAROLINA LOPEZ"/>
    <s v="usuaria del COMEDOR ARBORIZADORA presenta queja por que la retiraron del programa injustamente."/>
    <x v="3"/>
    <x v="5"/>
    <s v="BUZÓN"/>
    <s v="OFICIO 2016IE4897 DE JUN.08/2016"/>
    <s v="COM"/>
    <n v="5"/>
    <x v="0"/>
    <n v="0"/>
    <s v="Se informa que la usuaria se retiro voluntariamente y que sus hijos se encuentran activos hasta el momento"/>
    <x v="1"/>
  </r>
  <r>
    <n v="67"/>
    <n v="46"/>
    <x v="6"/>
    <n v="949352016"/>
    <s v="Atendido"/>
    <s v="YAG073"/>
    <x v="18"/>
    <d v="2016-06-22T00:00:00"/>
    <d v="2016-06-08T00:00:00"/>
    <s v="JOSE ANTONIO BENITEZ"/>
    <s v="usuario del COMEDOR LA RIOJA agradece por la acción de la policía que intervino en el callejón al frente del comedor."/>
    <x v="5"/>
    <x v="5"/>
    <s v="BUZÓN"/>
    <s v="OFICIO 2016IE4896 DE JUN.08/2016"/>
    <s v="COM"/>
    <n v="5"/>
    <x v="0"/>
    <n v="0"/>
    <s v="N/A"/>
    <x v="0"/>
  </r>
  <r>
    <n v="68"/>
    <n v="47"/>
    <x v="4"/>
    <n v="952482016"/>
    <s v="En Tramite"/>
    <s v="2016ER2081"/>
    <x v="18"/>
    <d v="2016-06-22T00:00:00"/>
    <m/>
    <s v="ANÓNIMO"/>
    <s v="Anónimo presenta queja en contra de los funcionarios Luis Vicente Bermúdez Santaella y Mabel Castillo Hernández por presuntos actos de maltrato en contra de otros funcionarios."/>
    <x v="2"/>
    <x v="0"/>
    <s v="ESCRITO"/>
    <m/>
    <s v="DES"/>
    <n v="-30366"/>
    <x v="2"/>
    <n v="0"/>
    <s v="En tramite"/>
    <x v="2"/>
  </r>
  <r>
    <n v="69"/>
    <n v="48"/>
    <x v="4"/>
    <n v="926512016"/>
    <s v="Atendido"/>
    <s v="N/A"/>
    <x v="19"/>
    <d v="2016-06-20T00:00:00"/>
    <d v="2016-06-09T00:00:00"/>
    <s v="ANÓNIMO"/>
    <s v="BUENOS DIAS DE MANERA ATENTA, ME REMITO A USTEDES CON EL FIN DE INTERPONER UNA QUEJA A LA FUNCIONARIA LEIDY GABRIELA COMBITA, GESTORA DEL PROGRAMA MISION BOGOTA YA QUE SIEMPRE HA TRATADO A LOS GUIAS DE MISION BOGOTA MUY MAL, CON AMENAZAS DE QUE NO LES VA A PAGAR, SIEMPRE ES MUY DESAFIANTE, ALTANERA Y GROSERA, PIENSO QUE UNA PERSONA CON ESAS CARACTERISTICAS NO DEBERIA DE ESTAR EN TAN RESPETADA ENTIDAD COMO LO ES EL IDIPRON, YA QUE COMO SU NOMBRE LO INDICA ES LA PROTECCION DE NIÑOS, NIÑAS Y JOVENES NO EL MALTRATO Y LAS AMENAZAS, JUGANDO CON EL TIEMPO Y EL DINERO QUE SE GANAN LOS GUIAS POR CADA DIA DE ASISTENCIA Y REALIZAR LAS LABORES QUE LES INDICAN. QUEDAMOS ATENTOS A LA RESPUESTA MUCHAS GRACIAS..."/>
    <x v="2"/>
    <x v="4"/>
    <s v="WEB"/>
    <s v="OFICIO 2016EE1604 DE JUN.09/2016"/>
    <s v="MIS"/>
    <n v="8"/>
    <x v="0"/>
    <n v="-2"/>
    <s v="Solicitan ampliación dentro de 10 días del requerimiento por que se presento de forma anónima y no cumple con los requisitos legales mínimos."/>
    <x v="1"/>
  </r>
  <r>
    <n v="70"/>
    <n v="49"/>
    <x v="4"/>
    <n v="934802016"/>
    <s v="Atendido"/>
    <s v="N/A"/>
    <x v="19"/>
    <d v="2016-06-20T00:00:00"/>
    <d v="2016-06-09T00:00:00"/>
    <s v="ANÓNIMO"/>
    <s v="BUEN DIA, QUISIERA QUEJARME POR LA SEÑORA LEIDY GABRIELA COMBITA OVALLE ENCARGADA DE LA FORMACION EDUCATIVA DE LOS GUIAS DE MISION BOGOTA, DEBIDO A QUE EN REPETIDAS OCASIONES LOS GUIAS HAN RECIBIDO UN TRATO GROSERO E HUMILLANTE EN FRENTE DE CUALQUIER PERSONA QUE SE ENCUENTRE EN EL MOMENTO QUE UNO SE ENCUENTRA CON ELLA, UNA PERSONA DE ESTE TIPO NO DEBERIA DE ESTAR EN EL INSTITUTO IDIPRON, NO ES APTA Y CAPAZ PARA EL BUEN TRATO DE LAS PERSONAS, QUEDO MUY ATENTO A LA RESPUESTA."/>
    <x v="2"/>
    <x v="4"/>
    <s v="WEB"/>
    <s v="OFICIO 2016EE1605 DE JUN.09/2016"/>
    <s v="MIS"/>
    <n v="8"/>
    <x v="0"/>
    <n v="-2"/>
    <s v="Solicitan ampliación dentro de 10 días del requerimiento por que se presento de forma anónima y no cumple con los requisitos legales mínimos."/>
    <x v="1"/>
  </r>
  <r>
    <n v="71"/>
    <n v="50"/>
    <x v="4"/>
    <n v="951732016"/>
    <s v="Atendido"/>
    <s v="N/A"/>
    <x v="18"/>
    <d v="2016-06-22T00:00:00"/>
    <d v="2016-06-08T00:00:00"/>
    <s v="ANÓNIMO"/>
    <s v="QUEJA CONTRA FUNCIONARIA DEL COMEDOR PERDOMO"/>
    <x v="2"/>
    <x v="5"/>
    <s v="WEB"/>
    <s v="OFICIO 2016EE1573 DE JUN.08/2016"/>
    <s v="COM"/>
    <n v="5"/>
    <x v="0"/>
    <n v="0"/>
    <s v="se realiza el seguimiento del comportamiento de la funcionaria."/>
    <x v="3"/>
  </r>
  <r>
    <n v="72"/>
    <n v="1"/>
    <x v="2"/>
    <n v="957222016"/>
    <s v="En Tramite"/>
    <s v="N/A"/>
    <x v="20"/>
    <d v="2016-06-28T00:00:00"/>
    <m/>
    <s v="DAVID FORFRINGERTH"/>
    <s v="SUGERENCIAS PARA LA ADMINISTRACIÓN EN CUANTO RECUPERACIÓN DE ANDENES, MOVILIDAD, METRO, HUMEDALES Y OTROS. SEGÚN DOCUMENTO ADJUNTO. SE RECOMIENDA MIRAR TODO EL DOCUMENTO PORQUE LA COMPETENCIA DE CADA ENTIDAD SE ENCUENTRA EN DIFERENTES NUMERALES."/>
    <x v="0"/>
    <x v="1"/>
    <s v="WEB"/>
    <m/>
    <s v="SUB"/>
    <n v="-30370"/>
    <x v="2"/>
    <n v="4"/>
    <s v="N/A"/>
    <x v="0"/>
  </r>
  <r>
    <n v="73"/>
    <n v="2"/>
    <x v="4"/>
    <n v="968302016"/>
    <s v="Atendido"/>
    <s v="N/A"/>
    <x v="20"/>
    <d v="2016-06-28T00:00:00"/>
    <d v="2016-06-09T00:00:00"/>
    <s v="ANÓNIMO"/>
    <s v="LA PRESENTE QUEJA A FIN DE MANIFESTAR LOS SUCESOS QUE ESTAN OCURRIENDO DESDE LA PARTE ADMINISTRATIVA, DIRECTOR WILFREDO GRAJALES, SUBDIRECTOR DE METODOS ALIRIO PESCA Y COORDINADORA PSICOSOCIAL ANGELICA APONTE; TENIENDO EN CUENTA LO OCURRIDO EL SABADO PASADO 28 DE MAYO 2016, EN LA CALLE DEL BRONX, DONDE SE DESATO UN PLAN DE DESALOJO DE LOS HABITANTES DE ESE SECTOR, EN DONDE SE ENCONTRARON SITUACIONES DE ALTO RIESGO E INSEGURIDAD PARA LA COMUNIDAD; SIN EMBARGO Y A PESAR DEL ALTO RIESGO QUE ESTO IMPLICA LOS ADMINISTRATIVOS ANTERIORMENTE MENCIONADOS ENVIARON A FUNCIONARIOS DE PLANTA TEMPORAL Y CONTRATISTAS RECIENTEMENTE CONTRATADOS HA CUBRIR  DICHA SITUACION, PARA LO CUAL LA FUNCIONARIA DE PLANTA PERMANENTE JENNIFER ALVAREZ ESTUVO LLAMANDO A CADA UNO DE LOS FUNCIONARIOS Y CONTRATISTAS PARA CITARLOS EN LA PLAZA ESPAÑA A LAS 545AM Y EN LA UNIDAD  OASIS DE IDIPRON, EL DIA DOMINGO 29 DE MAYO 2016 Y LUNES FESTIVO 30 DE MAYO 2016, EXPRESANDO TELEFONICAMENTE QUE ERA CASI QUE UNA OBLIGACION ATENDER A DICHA SITUACION, SIN SIQUIERA HABER SIDO PREPARADOS PARA ATENDER EL PLAN DE CONTINGENCIA QUE NO HA SIDO DIVULGADO, EN LA LLAMADA LA FUNCIONARIA JENNIFER HA SIDO AMENAZANTE ANTE LA NEGACION DE MUCHOS DE LOS FUNCIONARIOS QUE NO PUDIERON ASISTIR YA QUE TIENEN COMPROMISOS PREVIOS Y EN ALGUNOS CASOS HIJOS O PERSONAS A CARGO A QUIENES SE LES DA EL ESPACIO DE ACOMPAÑAMIENTO LOS DIAS DE DESCANSO A LOS CUALES CUALQUIER SER HUMANO TIENE DERECHO.   ES DE ACLARAR QUE EL TRABAJO QUE SE REALIZA EN LAS UNIDAD ES DE LUNES A VIERNES DE 7 A 330 Y SABADOS DE 8 A 12 30, Y EL IDIPRON NO ES UN CENTRO DE ATENCION TERAPEUTICA PARA LA REHABILITACION DEL CONSUMO DE SPA. ADICIONALMENTE ES DE MENCIONAR QUE LA FUNCIONARIA  JENNIFER ALVAREZ HA ESTADO CONSTANTEMENTE EXPRESANDO QUE TENDRA EN CUENTA A LOS FUNCIONARIOS QUE HAN ASISTIDO A CUBRIR EL &quot;PLAN DE CONTINGENCIA&quot; LOS DIAS FESTIVOS HASTA ALTAS HORAS DE LA NOCHE Y SIN SIQUIERA TENER LA SEGURIDAD DEL SERVICIO DE TRANSPORTE, ALIMENTACION O PERSONAS QUE GARANTICEN LA SEGURIDAD DE LOS FUNCIONARIOS Y CONTRATISTAS, TENIENDO EN CUENTA QUE LA ARL NO CUBRIRIA EN CASO TAL POR ESTAR FUERA DE LOS HORARIOS Y LUGARES DE TRABAJO HABITUAL. SE HA SOLICITADO REITERADAMENTE POR FAVOR SE  HAGA EL COMUNICADO DE DICHAS CITACIONES POR ESCRITO O POR CORREO INSTITUCIONAL, SIN EMBARGO EXTRAÑAMENTE ESTO NO HA OCURRIDO Y SOLO SE HA CITADO TELEFONICAMENTE MEDIANTE LA FUNCIONARIA JENNIFER ALVAREZ. TENIENDO EN CUENTA LO ANTERIOR ES INDIGNANTE SABER QUE ACABARON UNA PLANTA TEMPORAL DE MAS DE 200 FUNCIONARIOS QUE ADEMAS NO HA SIDO POR FALTA DE PRESUPUESTO YA QUE CADA UNO DE ELLOS YA HA SIDO REEMPLAZADO POR CONTRATISTAS QUE TAMBIEN ESTAN EN RIESGO DADO QUE NO HAN RECIBIDO CAPACITACION PARA EL MANEJO DE ESTAS CONTINGENCIAS EN LA ENTIDAD. A PESAR DE LA NEGACION DE ALGUNOS FUNCIONARIOS SE CONTINUA CITANDO A LA ATENCION DE LA POBLACION BRONX FUERA DE LA UNIDAD Y HASTA ALTAS HORAS DE LA NOCHE, EN DONDE LA FUNCIONARIA JENNIFER ALVAREZ AHORA ESTA SOLICITANDO VIA TELEFONICA EVIDENCIAS DE LOS COMPROMISOS POR LOS CUALES FUNCIONARIOS Y CONTRATISTAS SE HAN NEGADO."/>
    <x v="2"/>
    <x v="3"/>
    <s v="WEB"/>
    <s v="OFICIO 2016EE1602 DE JUN.09/2016"/>
    <s v="DIR"/>
    <n v="2"/>
    <x v="0"/>
    <n v="4"/>
    <s v="Solicitan ampliación dentro de 10 días del requerimiento por que se presento de forma anónima y no cumple con los requisitos legales mínimos."/>
    <x v="1"/>
  </r>
  <r>
    <n v="74"/>
    <n v="3"/>
    <x v="5"/>
    <n v="976122016"/>
    <s v="En Tramite"/>
    <s v="N/A"/>
    <x v="20"/>
    <d v="2016-06-21T00:00:00"/>
    <m/>
    <s v="SURY YOLANDA RODRIGUEZ"/>
    <s v="TALLERES DIRIGIDOS A ESTUDIANTES DE BACHILLERATO DEL COLEGIO CARLO FEDERICI - ZONA FRANCA FONTIBON. SOY ORIENTADORA DEL COLEGIO MENCIONADO Y SOLICITO SU COLABORACION PARA BRINDAR TALLERES A LOS ESTUDIANTES DE 9° A 11°DIRIGIDOS A BUSCAR REFLEXIONAR SOBRE IDENTIDAD SEXUAL Y ENFOQUE DIFERENCIAL, ESTO DEBIDO A QUE VARIOS ESTUDIANTES SE ENCUENTRAN EN DUDA SOBRE SU TENDENCIA U ORIENTACION SEXUAL Y PRESENTAN TEMORES A SER RECHAZADOS POR SUS COMPAÑEROS DE IGUAL MANERA PRESENTAN TEMORES FRENTE A COMO INFORMAR A LOS PADRES SOBRE SUS DECISIONES . TALLERES TAMBIEN ENCAMINADOS A RECONOCER LOS DERECHOS SEXUALES Y REPRODUCTIVOS TANTO DE HOMBRES COMO DE MUJERES. AGRADEZCO SU COLABORACION"/>
    <x v="4"/>
    <x v="1"/>
    <s v="WEB"/>
    <m/>
    <s v="SUB"/>
    <n v="-30370"/>
    <x v="2"/>
    <n v="-1"/>
    <s v="N/A"/>
    <x v="0"/>
  </r>
  <r>
    <n v="75"/>
    <n v="4"/>
    <x v="4"/>
    <n v="966382016"/>
    <s v="Atendido"/>
    <s v="N/A"/>
    <x v="20"/>
    <d v="2016-06-28T00:00:00"/>
    <d v="2016-06-09T00:00:00"/>
    <s v="ANÓNIMO"/>
    <s v="EL DIA DE HOY 1 DE JUNIO A LAS 3.OO PM APROXIMADAMENTE ME SUBI A LA RUTA 10.4 EN EL PORTAL SUR CON DESTINO BOSA, SE SUBIO UN SEÑOR CON SUDADERA DE BOGOTA HUMANA, CABE DECIR QUE NO RESPETO LA FILA DE LOS USUARIOS, ME SENTE AL LADO DE EL, EN LAS SILLAS DE ATRAS, EL ALIMENTADOR CADA VEZ QUE PARABA, ESTE &quot;SEÑOR&quot; ESCUPIA POR LA VENTANA A LAS PERSONAS QUE ESTABAN CERCA, AL LLEGAR A LA PARADA DESDUES DE BOMBEROS, LE LLAME LA ATENCION DE PORQUE LE ESCUPIA A LAS PERSONAS, ESTE ME AMENAZO CON UN PUÑAL Y QUE NO FUERA SAPO, TUVE QUE ABANDONAR LA RUTA PARA EVITAR SER HERIDO. EL HOMBRE APROX DE 30 AÑOS, FLACO, OJOS CLAROS (VERDES), TIENE LA MANO IZQUIERDA COMO TORCIDA. NO ES POSIBLE MENTENER A ESTE TIPO DE PERSONAS CON SUELDO DE BOGOTA HUMANA"/>
    <x v="2"/>
    <x v="4"/>
    <s v="WEB"/>
    <s v="OFICIO 2016EE1603 DE JUN.09/2016"/>
    <s v="MIS"/>
    <n v="2"/>
    <x v="0"/>
    <n v="4"/>
    <s v="Solicitan ampliación dentro de 10 días del requerimiento por que se presento de forma anónima y no cumple con los requisitos legales mínimos."/>
    <x v="1"/>
  </r>
  <r>
    <n v="76"/>
    <n v="5"/>
    <x v="3"/>
    <n v="958312016"/>
    <s v="Atendido"/>
    <s v="N/A"/>
    <x v="20"/>
    <d v="2016-06-28T00:00:00"/>
    <d v="2016-06-21T00:00:00"/>
    <s v="ANÓNIMO"/>
    <s v="INVACION DE HABITANTES DE LA CALLE ENTRE LA ESTACION DE PATIO BONITO Y LA ESTACION BIBLIOTECA EL TINTAL - SE ENCUENTRAN VARIOS MENORES DE EDAD"/>
    <x v="4"/>
    <x v="1"/>
    <s v="WEB"/>
    <s v="OFICIO 2016EE1694 DE JUN.21/2016"/>
    <s v="SUB"/>
    <n v="10"/>
    <x v="0"/>
    <n v="4"/>
    <s v="N/A"/>
    <x v="0"/>
  </r>
  <r>
    <n v="77"/>
    <n v="6"/>
    <x v="4"/>
    <n v="994062016"/>
    <s v="En Tramite"/>
    <s v="2016ER2164"/>
    <x v="20"/>
    <d v="2016-06-28T00:00:00"/>
    <m/>
    <s v="MARIA ALEXANDRA"/>
    <s v="MARIA ALEXANDRA HERRERA INTERPONE DERECHO DE PETICION INFORMANDO SOBRE EL MALTRATO QUE RECIBDE SU HIJA DE LA EDUCADORA DE NOMBRE JESSICA  EN LA UNIDAD DE LA VEGA."/>
    <x v="2"/>
    <x v="1"/>
    <s v="ESCRITO"/>
    <m/>
    <s v="SUB"/>
    <n v="-30370"/>
    <x v="2"/>
    <n v="4"/>
    <s v="En tramite"/>
    <x v="2"/>
  </r>
  <r>
    <n v="78"/>
    <n v="7"/>
    <x v="1"/>
    <n v="1022962016"/>
    <s v="Atendido"/>
    <s v="YAG074"/>
    <x v="21"/>
    <d v="2016-06-30T00:00:00"/>
    <d v="2016-06-10T00:00:00"/>
    <s v="LETICIA PRIETO REYES"/>
    <s v="Usuaria del COMEDOR USME presenta reclamo por la ubicación de las mesas del comedor por inconvenientes presentados."/>
    <x v="3"/>
    <x v="5"/>
    <s v="BUZÓN"/>
    <s v="OFICIO 2016EE1610 DE JUN.10/2016"/>
    <s v="COM"/>
    <n v="1"/>
    <x v="0"/>
    <n v="6"/>
    <s v="Se reubico las meses en el comedor para mayor comididad de los niños."/>
    <x v="1"/>
  </r>
  <r>
    <n v="79"/>
    <n v="8"/>
    <x v="6"/>
    <n v="1022982016"/>
    <s v="Atendido"/>
    <s v="YAG075"/>
    <x v="21"/>
    <d v="2016-06-30T00:00:00"/>
    <d v="2016-06-10T00:00:00"/>
    <s v="CLEOTILDE MARTINEZ"/>
    <s v="Usuaria del COMEDOR USME agradece por los servicios prestados."/>
    <x v="5"/>
    <x v="5"/>
    <s v="BUZÓN"/>
    <s v="OFICIO 2016EE1611 DE JUN.10/2016"/>
    <s v="COM"/>
    <n v="1"/>
    <x v="0"/>
    <n v="6"/>
    <s v="N/A"/>
    <x v="0"/>
  </r>
  <r>
    <n v="80"/>
    <n v="9"/>
    <x v="3"/>
    <n v="1017182016"/>
    <s v="En Tramite"/>
    <s v="N/A"/>
    <x v="22"/>
    <d v="2016-07-01T00:00:00"/>
    <m/>
    <s v="DANILO SANCHEZ GOMEZ"/>
    <s v="LLEVO MAS DE UNA SEMANA BUSCANDO A MI COMPAÑERA POR TODO BOGOTA Y NO LA E ENCONTRADO Y ESTOY MUY PREOCUPADO PERO ME DICEN QUE DENUEVO ESTA EN IDIPRON DE LA CALLE 6 CON CARRERA 44 Y FUI PERO ME LA NIEGA EL EQUIPO SICOSOCIAL DE ESTA ENTIDAD , NO SE QUE HACER PARA PODER VERLA ME TOCARA IR A LA SIJIN A PONER LA DENUNCIA COMO DESAPARECIDA O A LA VEEDURIA DISTRITAL NO SE QUE HACER Y ME ENCUENTRO MUY PREOCUPADO , ESPERO PRONTA RESPUESTA GRACIAS "/>
    <x v="4"/>
    <x v="1"/>
    <s v="WEB"/>
    <m/>
    <s v="SUB"/>
    <n v="-30373"/>
    <x v="2"/>
    <n v="7"/>
    <s v="N/A"/>
    <x v="0"/>
  </r>
  <r>
    <n v="81"/>
    <n v="10"/>
    <x v="3"/>
    <n v="1027712016"/>
    <s v="En Tramite"/>
    <s v="2016ER2207"/>
    <x v="22"/>
    <d v="2016-07-01T00:00:00"/>
    <m/>
    <s v="JOSE NICOLAS MARTINEZ ARENAS"/>
    <s v="Empleado del IDIPRON solicita que se le garantice su continuidad laboral por temas médicos."/>
    <x v="0"/>
    <x v="0"/>
    <s v="ESCRITO"/>
    <m/>
    <s v="DES"/>
    <n v="-30373"/>
    <x v="2"/>
    <n v="7"/>
    <s v="N/A"/>
    <x v="0"/>
  </r>
  <r>
    <n v="82"/>
    <n v="11"/>
    <x v="3"/>
    <n v="1055402016"/>
    <s v="En Tramite"/>
    <s v="N/A"/>
    <x v="23"/>
    <d v="2016-07-07T00:00:00"/>
    <m/>
    <s v="LUZ ESMERALDA MURCIA"/>
    <s v="SOLICITUD DE INFORMACION PARA UBICAR UN FAMILIAR QUE SE ENCONTRABA EN EL SECTOR DEL BRONX"/>
    <x v="1"/>
    <x v="1"/>
    <s v="WEB"/>
    <m/>
    <s v="SUB"/>
    <n v="-30376"/>
    <x v="2"/>
    <n v="10"/>
    <s v="N/A"/>
    <x v="0"/>
  </r>
  <r>
    <n v="83"/>
    <n v="12"/>
    <x v="3"/>
    <n v="1061362016"/>
    <s v="En Tramite"/>
    <s v="N/A"/>
    <x v="23"/>
    <d v="2016-07-07T00:00:00"/>
    <m/>
    <s v="DANIEL AÑLEJANDRO AVILA"/>
    <s v="ESTOY EN ESTADO DE ABANDONO QUE PUEDO HACER VIVO SOLO Y MIS PADRES NO ME COLABORAN TENGO 17 AÑOS ,DESDE HACE DOS AÑOS Y ME ENCUENTRO EN UNA SITUACIÓN CRITICA."/>
    <x v="1"/>
    <x v="1"/>
    <s v="WEB"/>
    <m/>
    <s v="SUB"/>
    <n v="-30376"/>
    <x v="2"/>
    <n v="10"/>
    <s v="N/A"/>
    <x v="0"/>
  </r>
  <r>
    <n v="84"/>
    <n v="13"/>
    <x v="4"/>
    <n v="1060572016"/>
    <s v="Atendido"/>
    <s v="2016ER2247"/>
    <x v="23"/>
    <d v="2016-07-07T00:00:00"/>
    <d v="2016-06-20T00:00:00"/>
    <s v="LUIS ERNESTO HERNANDEZ AZCARATE"/>
    <s v="Usuario de COMEDOR PERDOMO presenta queja en contra el señor Ferney encargado del comedor por inconvenientes presentados el día 4 de junio del 2016."/>
    <x v="2"/>
    <x v="5"/>
    <s v="ESCRITO"/>
    <s v="OFICIO 2016IE5297 DE JUN.20/2016"/>
    <s v="COM"/>
    <n v="3"/>
    <x v="0"/>
    <n v="10"/>
    <s v="Se expone una serie de hechos los cuales fueron los ocasionales por los cuales el ciudadano fue retirado del comedor por mal comportamiento."/>
    <x v="1"/>
  </r>
  <r>
    <n v="85"/>
    <n v="14"/>
    <x v="3"/>
    <n v="1065952016"/>
    <s v="En Tramite"/>
    <s v="2016ER2260"/>
    <x v="23"/>
    <d v="2016-07-07T00:00:00"/>
    <m/>
    <s v="FLOR MARIA GRISALES LOPEZ"/>
    <s v="Ex funcionaria presenta derecho de petición solicitando certificados de pagos para tramites de pensión."/>
    <x v="0"/>
    <x v="0"/>
    <s v="ESCRITO"/>
    <m/>
    <s v="DES"/>
    <n v="-30376"/>
    <x v="2"/>
    <n v="10"/>
    <s v="N/A"/>
    <x v="0"/>
  </r>
  <r>
    <n v="86"/>
    <n v="15"/>
    <x v="3"/>
    <n v="1062672016"/>
    <s v="En Tramite"/>
    <s v="N/A"/>
    <x v="23"/>
    <d v="2016-07-07T00:00:00"/>
    <m/>
    <s v="ROSA DAIRA QUIÑONES ANGULO"/>
    <s v="DE ACUERDO AL DOCUMENTO ADJUNTO REMITIDO POR EL DEPARTAMENTO ADMINISTRATIVO PARA LA PROSPERIDAD SOCIAL, LA PETICIONARIA SOLICITA UNA FUNDACION DONDE MI HIJO ANDRES FELIPE CASTILLO QUIÑONES SE PUEDA REHABILITAR DEL CONSUMO DE SUSTANCIAS PSICOACTIVAS YA QUE ES UNA SITUACION MUY COMPLICADA Y REQUIERO DE UNA ORIENTACIÓN."/>
    <x v="1"/>
    <x v="1"/>
    <s v="WEB"/>
    <m/>
    <s v="SUB"/>
    <n v="-30376"/>
    <x v="2"/>
    <n v="10"/>
    <s v="N/A"/>
    <x v="0"/>
  </r>
  <r>
    <n v="87"/>
    <n v="16"/>
    <x v="0"/>
    <n v="1070422016"/>
    <s v="En Tramite"/>
    <s v="N/A"/>
    <x v="24"/>
    <d v="2016-06-30T00:00:00"/>
    <m/>
    <s v="FRANCISCO LAVERDE"/>
    <s v="Técnico en criminalística de la defensoría del pueblo solicita información  sobre algunas personas si están en algunos centros de acopio de habitantes de calle."/>
    <x v="1"/>
    <x v="1"/>
    <s v="WEB"/>
    <m/>
    <s v="SUB"/>
    <n v="-30377"/>
    <x v="2"/>
    <n v="6"/>
    <s v="N/A"/>
    <x v="0"/>
  </r>
  <r>
    <n v="88"/>
    <n v="17"/>
    <x v="1"/>
    <n v="1079052016"/>
    <s v="Atendido"/>
    <s v="YAG076"/>
    <x v="25"/>
    <d v="2016-07-11T00:00:00"/>
    <d v="2016-06-20T00:00:00"/>
    <s v="ANÓNIMO"/>
    <s v="Usuario del COMEDOR ARBORIZADORA presenta reclamo por las porciones de los alimentos."/>
    <x v="6"/>
    <x v="5"/>
    <s v="BUZÓN"/>
    <s v="OFICIO 2016IE5310 DE JUN.20/2016"/>
    <s v="COM"/>
    <n v="1"/>
    <x v="0"/>
    <n v="12"/>
    <s v="Se explica al usuario que las porciones están estipuladas por la SDIS y que los echo ocurridos con la auxiliar el usuario debe informarlo al encargado de la unidad."/>
    <x v="1"/>
  </r>
  <r>
    <n v="89"/>
    <n v="18"/>
    <x v="1"/>
    <n v="1079112016"/>
    <s v="Atendido"/>
    <s v="YAG077"/>
    <x v="25"/>
    <d v="2016-07-11T00:00:00"/>
    <d v="2016-06-20T00:00:00"/>
    <s v="ANÓNIMO"/>
    <s v="Usuario del COMEDOR ARBORIZADORA presenta reclamo por las porciones de los alimentos."/>
    <x v="6"/>
    <x v="5"/>
    <s v="BUZÓN"/>
    <s v="OFICIO 2016IE5310 DE JUN.20/2016"/>
    <s v="COM"/>
    <n v="1"/>
    <x v="0"/>
    <n v="12"/>
    <s v="Se explica al usuario que las porciones están estipuladas por la SDIS y que los echo ocurridos con la auxiliar el usuario debe informarlo al encargado de la unidad."/>
    <x v="1"/>
  </r>
  <r>
    <n v="90"/>
    <n v="19"/>
    <x v="4"/>
    <n v="1079152016"/>
    <s v="Atendido"/>
    <s v="YAG078"/>
    <x v="25"/>
    <d v="2016-07-11T00:00:00"/>
    <d v="2016-06-20T00:00:00"/>
    <s v="ANÓNIMO"/>
    <s v="Usuario del COMEDOR ARBORIZADORA presenta queja en contra de la funcionaria que registra el ingreso de las personas beneficiarias."/>
    <x v="2"/>
    <x v="5"/>
    <s v="BUZÓN"/>
    <s v="OFICIO 2016IE5310 DE JUN.20/2016"/>
    <s v="COM"/>
    <n v="1"/>
    <x v="0"/>
    <n v="12"/>
    <s v="Se explica al usuario que las porciones están estipuladas por la SDIS y que los echo ocurridos con la auxiliar el usuario debe informarlo al encargado de la unidad."/>
    <x v="1"/>
  </r>
  <r>
    <n v="91"/>
    <n v="20"/>
    <x v="6"/>
    <n v="1079162016"/>
    <s v="Atendido"/>
    <s v="YAG079"/>
    <x v="25"/>
    <d v="2016-07-11T00:00:00"/>
    <d v="2016-06-20T00:00:00"/>
    <s v="ANÓNIMO"/>
    <s v="Usuario del COMEDOR LA RIOJA agradece por el buen trato de los funcionarios."/>
    <x v="5"/>
    <x v="5"/>
    <s v="BUZÓN"/>
    <s v="OFICIO 2016IE5318 DE JUN.20/2016"/>
    <s v="COM"/>
    <n v="1"/>
    <x v="0"/>
    <n v="12"/>
    <s v="N/A"/>
    <x v="0"/>
  </r>
  <r>
    <n v="92"/>
    <n v="21"/>
    <x v="1"/>
    <n v="1079232016"/>
    <s v="Atendido"/>
    <s v="YAG080"/>
    <x v="25"/>
    <d v="2016-07-11T00:00:00"/>
    <d v="2016-06-20T00:00:00"/>
    <s v="MARIA AURORA ROJAS RIVEROS"/>
    <s v="Usuario del COMEDOR PERDOMO presenta reclamo por que la obligan a terminarse todo el almuerzo y por su edad no le es posible."/>
    <x v="3"/>
    <x v="5"/>
    <s v="BUZÓN"/>
    <s v="OFICIO 2016EE1682 DE JUN.20/2016"/>
    <s v="COM"/>
    <n v="1"/>
    <x v="0"/>
    <n v="12"/>
    <s v="Se expone la normatividad vigente la cual indica la importancia y compromiso que los usuarios deben tener para ingerir la totalidad de los alimentos que se entregan en el comedor"/>
    <x v="1"/>
  </r>
  <r>
    <n v="93"/>
    <n v="22"/>
    <x v="4"/>
    <n v="1079252016"/>
    <s v="En Tramite"/>
    <s v="YAG081"/>
    <x v="25"/>
    <d v="2016-07-11T00:00:00"/>
    <m/>
    <s v="JHONNY PALOMEQUE"/>
    <s v="Usuario de la UPI LA RIOJA presenta queja en contra del funcionario encargado del almacén."/>
    <x v="2"/>
    <x v="1"/>
    <s v="BUZÓN"/>
    <m/>
    <s v="SUB"/>
    <n v="-30378"/>
    <x v="2"/>
    <n v="12"/>
    <s v="En tramite"/>
    <x v="2"/>
  </r>
  <r>
    <n v="94"/>
    <n v="23"/>
    <x v="2"/>
    <n v="1079302016"/>
    <s v="En Tramite"/>
    <s v="YAG082"/>
    <x v="25"/>
    <d v="2016-07-11T00:00:00"/>
    <m/>
    <s v="JHON JAIRO ZIPAQUIRA TOVAR"/>
    <s v="Usuarios de la UPI OASIS I siguiere que les den zapatos deportivos para las actividades desarrolladas en la unidad."/>
    <x v="1"/>
    <x v="1"/>
    <s v="BUZÓN"/>
    <m/>
    <s v="SUB"/>
    <n v="-30378"/>
    <x v="2"/>
    <n v="12"/>
    <s v="N/A"/>
    <x v="0"/>
  </r>
  <r>
    <n v="95"/>
    <n v="24"/>
    <x v="4"/>
    <n v="1079322016"/>
    <s v="En Tramite"/>
    <s v="YAG083"/>
    <x v="25"/>
    <d v="2016-07-11T00:00:00"/>
    <m/>
    <s v="DANIELA ARBOLEDA"/>
    <s v="Usuarias de la UPI OASIS II presenta queja en contra de la profesora Amira por mala actitud con las usuarias."/>
    <x v="2"/>
    <x v="1"/>
    <s v="BUZÓN"/>
    <m/>
    <s v="SUB"/>
    <n v="-30378"/>
    <x v="2"/>
    <n v="12"/>
    <s v="En tramite"/>
    <x v="2"/>
  </r>
  <r>
    <n v="96"/>
    <n v="25"/>
    <x v="3"/>
    <n v="1080972016"/>
    <s v="En Tramite"/>
    <s v="N/A"/>
    <x v="26"/>
    <d v="2016-07-12T00:00:00"/>
    <m/>
    <s v="LEIDI JOHANNA RODRIGUEZ"/>
    <s v="SOLICITA INFORMACION DE LOS ALBERGUES DONDE ESTAN LLEVANDO LOS HABITANTES DEL BRONX, SI TIENEN EL LISTADO DE LAS PERSONAS QUE HAN IDO A LOS ALBERGUES"/>
    <x v="1"/>
    <x v="1"/>
    <s v="WEB"/>
    <m/>
    <s v="SUB"/>
    <n v="-30379"/>
    <x v="2"/>
    <n v="13"/>
    <s v="N/A"/>
    <x v="0"/>
  </r>
  <r>
    <n v="97"/>
    <n v="26"/>
    <x v="3"/>
    <n v="1071562016"/>
    <s v="En Tramite"/>
    <s v="N/A"/>
    <x v="26"/>
    <d v="2016-07-12T00:00:00"/>
    <m/>
    <s v="ALVARO IGNACIO FERRER"/>
    <s v="PROBLEMATICA DE SEGURIDAD QUE ESTA AZOTANDO LA COMUNIDAD DEL BARRIO ALTOS DE LOS MOLINOS Y CHIRCALES Y SAN NICOLAS DE LOCALIDAD 18 DE RAFAEL URIBE. BARRIO DE LA LOCALIDAD RAFEL URIBE URIBE .SURORIENTE DE LA CAPITAL DE COLOMBIA . 1-ALTISIMO NIVEL DE INSEGURIDAD A LOS PEATONES QUE TRANSITAN LA CARRERA 10 SOBRE DESPUES DE LAS 5PM Y A LA MADRUGADA. 2--VENTAS AMBULANTES DE DROGA Y EXISTENCIA DE MICROTRAFICO. 3-CONSUMO DE DROGA A PLENA LUZ DEL DIA Y ALA VISTA DE TODO EL MUNDO SIN QUE LA POLICIA HAGA ABSOLUTAMENTE NADA. 4-PERSONAL DE TODOS LOS BARRIOS ALEDAÑOS ROBANDO ATRACANDO Y AMENZANADO LA COMUNIDAD Y CONSUMIENDO DROGAS EN LA PARQUE INTERIOR DE LA URBANIZACION ALTOS DE LOS MOLINOS Y PARQUE DE CHIRCALES. 5-ROBOS PERMANENTES Y CONSTANTES A LOS HABITANTES DE LA URBANIZACION ALTOS DE LOS MOLINOS POR PANDILLAS. 6-NO HAY PATTRULLAJES DE LA POLICIA NI DE DIA NI DE NOCHE. 7-SE SOLICITA FRENTE A LA IMPRESIONANTE OLADE INSEGURIDAD LA PRESENCIA DE UN CAI MOVIL .Y LA ISNTLACION DE CAMARAS DE SEGURIDAD . 8-PLANES DE REISERCION SOCIAL Y REHABILITACION PARA LOS JOVENES QUE HABITAN EL SECTOR Y DESFORTUNADAMENTE CAYERON EN LAS DROGAS QUE SON MUCHOS. · LOS BARRIOS MARRUECOS Y CHIRCALES HACEN PARTE DE UPZ 54 MARRUECOS:5 ARBOLEDA SUR, CALLEJON SANTA BARBARA, CERROS DE ORIENTE, CHIRCALES, DANUBIO SUR, EL CONSUELO, EL ROSAL, EL SOCORRO, GAVAROBA, GUIPARMA, LA MERCED DEL SUR, LA PICOTA OCCIDENTAL, LA PLAYA, MARRUECOS, MIRADOR DEL SUR, MOLINOS, NUEVA PENSILVANIA SUR, PRADERA SUR, PUERTO RICO, SARASOTA, VILLA GLADYS Y VILLA MORALES. · DONDE SE UBICA ALTOS DE LOS MOLINOS SOBRE EL CORREDOR DE LA CARRERA 10 A SU LADO ESTA SAN NICOLAS DETRAS .ESTA CHIRCALES Y LA FRENTE SOBRE LA CARRERA 10 ESTA BOSQUE DE LA HACIENDA ,"/>
    <x v="1"/>
    <x v="1"/>
    <s v="WEB"/>
    <m/>
    <s v="SUB"/>
    <n v="-30379"/>
    <x v="2"/>
    <n v="13"/>
    <s v="N/A"/>
    <x v="0"/>
  </r>
  <r>
    <n v="98"/>
    <n v="27"/>
    <x v="5"/>
    <n v="1032992016"/>
    <s v="En Tramite"/>
    <s v="N/A"/>
    <x v="26"/>
    <d v="2016-07-12T00:00:00"/>
    <m/>
    <s v="ANTONIO CONTRERAS"/>
    <s v="REMITE COMUNICACION VARIOS TEMAS BOGOTA, Y LA UTLIZACION DEL TREN EN LA ECONOMIA DE COLOMBIA Y LA SABANA DE BOGOTA"/>
    <x v="1"/>
    <x v="1"/>
    <s v="WEB"/>
    <m/>
    <s v="SUB"/>
    <n v="-30379"/>
    <x v="2"/>
    <n v="13"/>
    <s v="N/A"/>
    <x v="0"/>
  </r>
  <r>
    <n v="99"/>
    <n v="28"/>
    <x v="3"/>
    <n v="1095352016"/>
    <s v="En Tramite"/>
    <s v="2016ER2321"/>
    <x v="27"/>
    <d v="2016-07-13T00:00:00"/>
    <m/>
    <s v="JOSE YESID RAMOS JIMENEZ"/>
    <s v="Abogado apoderado del señor Carlos Andres Suarez Escobar presenta derecho de petición solicitando copias de asistencia de su apoderado y videos de las mismas."/>
    <x v="0"/>
    <x v="1"/>
    <s v="ESCRITO"/>
    <m/>
    <s v="SUB"/>
    <n v="-30380"/>
    <x v="2"/>
    <n v="14"/>
    <s v="N/A"/>
    <x v="0"/>
  </r>
  <r>
    <n v="100"/>
    <n v="29"/>
    <x v="3"/>
    <n v="1101802016"/>
    <s v="En Tramite"/>
    <s v="2016ER2349"/>
    <x v="28"/>
    <d v="2016-07-14T00:00:00"/>
    <m/>
    <s v="JOSE OLIVEIRO HERNANDEZ PEÑA"/>
    <s v="Empleado de la planta temporal presenta derecho de petición solicitando que le garanticen su continuidad labora para garantizar un tratamiento de salud que esta llevando acabo."/>
    <x v="0"/>
    <x v="0"/>
    <s v="ESCRITO"/>
    <m/>
    <s v="DES"/>
    <n v="-30381"/>
    <x v="2"/>
    <n v="15"/>
    <s v="N/A"/>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0"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7:C279" firstHeaderRow="0" firstDataRow="1" firstDataCol="1"/>
  <pivotFields count="21">
    <pivotField showAll="0"/>
    <pivotField showAll="0"/>
    <pivotField showAll="0"/>
    <pivotField showAll="0"/>
    <pivotField showAll="0"/>
    <pivotField showAll="0"/>
    <pivotField numFmtId="15" showAll="0"/>
    <pivotField numFmtId="15" showAll="0"/>
    <pivotField showAll="0"/>
    <pivotField showAll="0"/>
    <pivotField showAll="0"/>
    <pivotField dataField="1" showAll="0"/>
    <pivotField axis="axisRow" dataField="1" multipleItemSelectionAllowed="1" showAll="0">
      <items count="9">
        <item h="1" x="7"/>
        <item h="1" x="5"/>
        <item h="1" x="0"/>
        <item x="3"/>
        <item h="1" x="2"/>
        <item h="1" x="4"/>
        <item h="1" x="6"/>
        <item h="1" x="1"/>
        <item t="default"/>
      </items>
    </pivotField>
    <pivotField showAll="0"/>
    <pivotField showAll="0"/>
    <pivotField showAll="0"/>
    <pivotField numFmtId="1" showAll="0"/>
    <pivotField showAll="0"/>
    <pivotField showAll="0"/>
    <pivotField showAll="0" defaultSubtotal="0"/>
    <pivotField showAll="0" defaultSubtotal="0"/>
  </pivotFields>
  <rowFields count="1">
    <field x="12"/>
  </rowFields>
  <rowItems count="2">
    <i>
      <x v="3"/>
    </i>
    <i t="grand">
      <x/>
    </i>
  </rowItems>
  <colFields count="1">
    <field x="-2"/>
  </colFields>
  <colItems count="2">
    <i>
      <x/>
    </i>
    <i i="1">
      <x v="1"/>
    </i>
  </colItems>
  <dataFields count="2">
    <dataField name="Cuenta de TIPIFICACION SERVICIOS" fld="11" subtotal="count" baseField="0" baseItem="0"/>
    <dataField name="Cuenta de CLASIFICADO A"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Tabla dinámica9"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08:E263" firstHeaderRow="1" firstDataRow="2" firstDataCol="1"/>
  <pivotFields count="21">
    <pivotField showAll="0"/>
    <pivotField showAll="0"/>
    <pivotField axis="axisRow" showAll="0">
      <items count="8">
        <item x="6"/>
        <item x="5"/>
        <item x="3"/>
        <item x="4"/>
        <item x="1"/>
        <item x="0"/>
        <item x="2"/>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dataField="1" showAll="0">
      <items count="8">
        <item x="5"/>
        <item x="6"/>
        <item x="2"/>
        <item x="4"/>
        <item x="0"/>
        <item x="3"/>
        <item x="1"/>
        <item t="default"/>
      </items>
    </pivotField>
    <pivotField axis="axisRow" multipleItemSelectionAllowed="1" showAll="0">
      <items count="9">
        <item x="7"/>
        <item x="5"/>
        <item x="0"/>
        <item x="3"/>
        <item x="2"/>
        <item x="4"/>
        <item x="6"/>
        <item x="1"/>
        <item t="default"/>
      </items>
    </pivotField>
    <pivotField showAll="0"/>
    <pivotField showAll="0"/>
    <pivotField showAll="0"/>
    <pivotField numFmtId="1" showAll="0"/>
    <pivotField showAll="0"/>
    <pivotField showAll="0"/>
    <pivotField showAll="0" defaultSubtotal="0"/>
    <pivotField showAll="0" defaultSubtotal="0"/>
  </pivotFields>
  <rowFields count="3">
    <field x="12"/>
    <field x="11"/>
    <field x="2"/>
  </rowFields>
  <rowItems count="54">
    <i>
      <x/>
    </i>
    <i r="1">
      <x v="4"/>
    </i>
    <i r="2">
      <x v="2"/>
    </i>
    <i>
      <x v="1"/>
    </i>
    <i r="1">
      <x/>
    </i>
    <i r="2">
      <x/>
    </i>
    <i r="1">
      <x v="1"/>
    </i>
    <i r="2">
      <x v="4"/>
    </i>
    <i r="1">
      <x v="2"/>
    </i>
    <i r="2">
      <x v="3"/>
    </i>
    <i r="1">
      <x v="5"/>
    </i>
    <i r="2">
      <x v="4"/>
    </i>
    <i r="2">
      <x v="6"/>
    </i>
    <i>
      <x v="2"/>
    </i>
    <i r="1">
      <x v="2"/>
    </i>
    <i r="2">
      <x v="3"/>
    </i>
    <i r="1">
      <x v="4"/>
    </i>
    <i r="2">
      <x v="2"/>
    </i>
    <i r="2">
      <x v="4"/>
    </i>
    <i r="2">
      <x v="5"/>
    </i>
    <i>
      <x v="3"/>
    </i>
    <i r="1">
      <x v="2"/>
    </i>
    <i r="2">
      <x v="3"/>
    </i>
    <i r="1">
      <x v="4"/>
    </i>
    <i r="2">
      <x v="2"/>
    </i>
    <i r="2">
      <x v="4"/>
    </i>
    <i r="2">
      <x v="5"/>
    </i>
    <i>
      <x v="4"/>
    </i>
    <i r="1">
      <x v="4"/>
    </i>
    <i r="2">
      <x v="2"/>
    </i>
    <i>
      <x v="5"/>
    </i>
    <i r="1">
      <x v="2"/>
    </i>
    <i r="2">
      <x v="3"/>
    </i>
    <i r="1">
      <x v="4"/>
    </i>
    <i r="2">
      <x v="2"/>
    </i>
    <i>
      <x v="6"/>
    </i>
    <i r="1">
      <x v="4"/>
    </i>
    <i r="2">
      <x v="2"/>
    </i>
    <i>
      <x v="7"/>
    </i>
    <i r="1">
      <x v="2"/>
    </i>
    <i r="2">
      <x v="3"/>
    </i>
    <i r="1">
      <x v="3"/>
    </i>
    <i r="2">
      <x v="1"/>
    </i>
    <i r="2">
      <x v="2"/>
    </i>
    <i r="1">
      <x v="4"/>
    </i>
    <i r="2">
      <x v="2"/>
    </i>
    <i r="2">
      <x v="6"/>
    </i>
    <i r="1">
      <x v="6"/>
    </i>
    <i r="2">
      <x v="1"/>
    </i>
    <i r="2">
      <x v="2"/>
    </i>
    <i r="2">
      <x v="4"/>
    </i>
    <i r="2">
      <x v="5"/>
    </i>
    <i r="2">
      <x v="6"/>
    </i>
    <i t="grand">
      <x/>
    </i>
  </rowItems>
  <colFields count="1">
    <field x="6"/>
  </colFields>
  <colItems count="4">
    <i>
      <x v="4"/>
    </i>
    <i>
      <x v="5"/>
    </i>
    <i>
      <x v="6"/>
    </i>
    <i t="grand">
      <x/>
    </i>
  </colItems>
  <dataFields count="1">
    <dataField name="Cuenta de TIPIFICACION SERVICIOS"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8"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95:E201" firstHeaderRow="1" firstDataRow="2" firstDataCol="1" rowPageCount="1" colPageCount="1"/>
  <pivotFields count="21">
    <pivotField showAll="0"/>
    <pivotField showAll="0"/>
    <pivotField dataField="1"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showAll="0" sortType="descending">
      <items count="8">
        <item x="5"/>
        <item x="6"/>
        <item x="2"/>
        <item x="4"/>
        <item x="0"/>
        <item x="3"/>
        <item x="1"/>
        <item t="default"/>
      </items>
      <autoSortScope>
        <pivotArea dataOnly="0" outline="0" fieldPosition="0">
          <references count="1">
            <reference field="4294967294" count="1" selected="0">
              <x v="0"/>
            </reference>
          </references>
        </pivotArea>
      </autoSortScope>
    </pivotField>
    <pivotField axis="axisPage" multipleItemSelectionAllowed="1" showAll="0" sortType="descending">
      <items count="9">
        <item h="1" x="7"/>
        <item x="5"/>
        <item h="1" x="0"/>
        <item h="1" x="3"/>
        <item h="1" x="2"/>
        <item h="1" x="4"/>
        <item h="1" x="6"/>
        <item h="1"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showAll="0" defaultSubtotal="0"/>
  </pivotFields>
  <rowFields count="1">
    <field x="11"/>
  </rowFields>
  <rowItems count="5">
    <i>
      <x v="5"/>
    </i>
    <i>
      <x v="2"/>
    </i>
    <i>
      <x/>
    </i>
    <i>
      <x v="1"/>
    </i>
    <i t="grand">
      <x/>
    </i>
  </rowItems>
  <colFields count="1">
    <field x="6"/>
  </colFields>
  <colItems count="4">
    <i>
      <x v="4"/>
    </i>
    <i>
      <x v="5"/>
    </i>
    <i>
      <x v="6"/>
    </i>
    <i t="grand">
      <x/>
    </i>
  </colItems>
  <pageFields count="1">
    <pageField fld="12" hier="-1"/>
  </pageField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4"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5:E78" firstHeaderRow="1" firstDataRow="2" firstDataCol="1"/>
  <pivotFields count="21">
    <pivotField showAll="0"/>
    <pivotField showAll="0"/>
    <pivotField axis="axisRow" dataField="1" multipleItemSelectionAllowed="1" showAll="0" sortType="descending">
      <items count="8">
        <item h="1" x="6"/>
        <item h="1" x="5"/>
        <item h="1" x="3"/>
        <item x="4"/>
        <item x="1"/>
        <item h="1" x="0"/>
        <item h="1" x="2"/>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descending">
      <items count="9">
        <item x="7"/>
        <item x="5"/>
        <item x="0"/>
        <item x="3"/>
        <item x="2"/>
        <item x="4"/>
        <item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showAll="0" defaultSubtotal="0"/>
  </pivotFields>
  <rowFields count="2">
    <field x="2"/>
    <field x="12"/>
  </rowFields>
  <rowItems count="12">
    <i>
      <x v="4"/>
    </i>
    <i r="1">
      <x v="1"/>
    </i>
    <i r="1">
      <x v="3"/>
    </i>
    <i r="1">
      <x v="7"/>
    </i>
    <i r="1">
      <x v="2"/>
    </i>
    <i>
      <x v="3"/>
    </i>
    <i r="1">
      <x v="5"/>
    </i>
    <i r="1">
      <x v="7"/>
    </i>
    <i r="1">
      <x v="1"/>
    </i>
    <i r="1">
      <x v="2"/>
    </i>
    <i r="1">
      <x v="3"/>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6"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81:E187" firstHeaderRow="1" firstDataRow="2" firstDataCol="1" rowPageCount="1" colPageCount="1"/>
  <pivotFields count="21">
    <pivotField showAll="0"/>
    <pivotField showAll="0"/>
    <pivotField dataField="1"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showAll="0" sortType="descending">
      <items count="8">
        <item x="5"/>
        <item x="6"/>
        <item x="2"/>
        <item x="4"/>
        <item x="0"/>
        <item x="3"/>
        <item x="1"/>
        <item t="default"/>
      </items>
      <autoSortScope>
        <pivotArea dataOnly="0" outline="0" fieldPosition="0">
          <references count="1">
            <reference field="4294967294" count="1" selected="0">
              <x v="0"/>
            </reference>
          </references>
        </pivotArea>
      </autoSortScope>
    </pivotField>
    <pivotField axis="axisPage" multipleItemSelectionAllowed="1" showAll="0" sortType="descending">
      <items count="9">
        <item h="1" x="7"/>
        <item h="1" x="5"/>
        <item h="1" x="0"/>
        <item h="1" x="3"/>
        <item h="1" x="2"/>
        <item h="1" x="4"/>
        <item h="1"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showAll="0" defaultSubtotal="0"/>
  </pivotFields>
  <rowFields count="1">
    <field x="11"/>
  </rowFields>
  <rowItems count="5">
    <i>
      <x v="6"/>
    </i>
    <i>
      <x v="4"/>
    </i>
    <i>
      <x v="3"/>
    </i>
    <i>
      <x v="2"/>
    </i>
    <i t="grand">
      <x/>
    </i>
  </rowItems>
  <colFields count="1">
    <field x="6"/>
  </colFields>
  <colItems count="4">
    <i>
      <x v="4"/>
    </i>
    <i>
      <x v="5"/>
    </i>
    <i>
      <x v="6"/>
    </i>
    <i t="grand">
      <x/>
    </i>
  </colItems>
  <pageFields count="1">
    <pageField fld="12" hier="-1"/>
  </pageField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 dinámica3"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8:E42" firstHeaderRow="1" firstDataRow="2" firstDataCol="1"/>
  <pivotFields count="21">
    <pivotField showAll="0"/>
    <pivotField showAll="0"/>
    <pivotField axis="axisRow" dataField="1" showAll="0" sortType="descending">
      <items count="8">
        <item x="6"/>
        <item x="5"/>
        <item x="3"/>
        <item x="4"/>
        <item x="1"/>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descending">
      <items count="9">
        <item sd="0" x="7"/>
        <item x="5"/>
        <item sd="0" x="0"/>
        <item x="3"/>
        <item sd="0" x="2"/>
        <item sd="0" x="4"/>
        <item sd="0"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showAll="0" defaultSubtotal="0"/>
  </pivotFields>
  <rowFields count="2">
    <field x="12"/>
    <field x="2"/>
  </rowFields>
  <rowItems count="23">
    <i>
      <x v="7"/>
    </i>
    <i r="1">
      <x v="6"/>
    </i>
    <i r="1">
      <x v="2"/>
    </i>
    <i r="1">
      <x v="4"/>
    </i>
    <i r="1">
      <x v="3"/>
    </i>
    <i r="1">
      <x v="1"/>
    </i>
    <i r="1">
      <x v="5"/>
    </i>
    <i>
      <x v="1"/>
    </i>
    <i r="1">
      <x v="4"/>
    </i>
    <i r="1">
      <x/>
    </i>
    <i r="1">
      <x v="3"/>
    </i>
    <i r="1">
      <x v="6"/>
    </i>
    <i>
      <x v="3"/>
    </i>
    <i r="1">
      <x v="4"/>
    </i>
    <i r="1">
      <x v="5"/>
    </i>
    <i r="1">
      <x v="2"/>
    </i>
    <i r="1">
      <x v="3"/>
    </i>
    <i>
      <x v="2"/>
    </i>
    <i>
      <x v="5"/>
    </i>
    <i>
      <x v="4"/>
    </i>
    <i>
      <x v="6"/>
    </i>
    <i>
      <x/>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 dinámica1"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E10" firstHeaderRow="1" firstDataRow="2" firstDataCol="1"/>
  <pivotFields count="21">
    <pivotField showAll="0"/>
    <pivotField showAll="0"/>
    <pivotField axis="axisRow" dataField="1" showAll="0" sortType="descending">
      <items count="8">
        <item x="6"/>
        <item x="5"/>
        <item x="3"/>
        <item x="4"/>
        <item x="1"/>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showAll="0"/>
    <pivotField showAll="0"/>
    <pivotField showAll="0"/>
    <pivotField showAll="0"/>
    <pivotField numFmtId="1" showAll="0"/>
    <pivotField showAll="0"/>
    <pivotField showAll="0"/>
    <pivotField showAll="0" defaultSubtotal="0"/>
    <pivotField showAll="0" defaultSubtotal="0"/>
  </pivotFields>
  <rowFields count="1">
    <field x="2"/>
  </rowFields>
  <rowItems count="8">
    <i>
      <x v="2"/>
    </i>
    <i>
      <x v="4"/>
    </i>
    <i>
      <x v="6"/>
    </i>
    <i>
      <x v="3"/>
    </i>
    <i>
      <x v="5"/>
    </i>
    <i>
      <x/>
    </i>
    <i>
      <x v="1"/>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 dinámica2"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65:E175" firstHeaderRow="1" firstDataRow="2" firstDataCol="1"/>
  <pivotFields count="21">
    <pivotField showAll="0"/>
    <pivotField showAll="0"/>
    <pivotField dataField="1"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descending">
      <items count="9">
        <item x="7"/>
        <item x="5"/>
        <item x="0"/>
        <item x="3"/>
        <item x="2"/>
        <item x="4"/>
        <item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showAll="0" defaultSubtotal="0"/>
  </pivotFields>
  <rowFields count="1">
    <field x="12"/>
  </rowFields>
  <rowItems count="9">
    <i>
      <x v="7"/>
    </i>
    <i>
      <x v="1"/>
    </i>
    <i>
      <x v="3"/>
    </i>
    <i>
      <x v="2"/>
    </i>
    <i>
      <x v="5"/>
    </i>
    <i>
      <x v="4"/>
    </i>
    <i>
      <x v="6"/>
    </i>
    <i>
      <x/>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 dinámica7"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33:E146" firstHeaderRow="1" firstDataRow="2" firstDataCol="1"/>
  <pivotFields count="21">
    <pivotField showAll="0"/>
    <pivotField showAll="0"/>
    <pivotField dataField="1" multipleItemSelectionAllowe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descending">
      <items count="9">
        <item x="7"/>
        <item x="5"/>
        <item x="0"/>
        <item x="3"/>
        <item x="2"/>
        <item x="4"/>
        <item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 showAll="0"/>
    <pivotField showAll="0" defaultSubtotal="0"/>
    <pivotField axis="axisRow" showAll="0" defaultSubtotal="0">
      <items count="4">
        <item x="2"/>
        <item h="1" x="0"/>
        <item x="1"/>
        <item x="3"/>
      </items>
    </pivotField>
  </pivotFields>
  <rowFields count="2">
    <field x="20"/>
    <field x="12"/>
  </rowFields>
  <rowItems count="12">
    <i>
      <x/>
    </i>
    <i r="1">
      <x v="7"/>
    </i>
    <i r="1">
      <x v="2"/>
    </i>
    <i>
      <x v="2"/>
    </i>
    <i r="1">
      <x v="1"/>
    </i>
    <i r="1">
      <x v="7"/>
    </i>
    <i r="1">
      <x v="3"/>
    </i>
    <i r="1">
      <x v="5"/>
    </i>
    <i r="1">
      <x v="2"/>
    </i>
    <i>
      <x v="3"/>
    </i>
    <i r="1">
      <x v="1"/>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Tabla dinámica5" cacheId="2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07:E123" firstHeaderRow="1" firstDataRow="2" firstDataCol="1"/>
  <pivotFields count="21">
    <pivotField showAll="0"/>
    <pivotField showAll="0"/>
    <pivotField dataField="1" multipleItemSelectionAllowe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descending">
      <items count="9">
        <item x="7"/>
        <item x="5"/>
        <item x="0"/>
        <item x="3"/>
        <item x="2"/>
        <item x="4"/>
        <item x="6"/>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axis="axisRow" showAll="0">
      <items count="4">
        <item x="0"/>
        <item x="2"/>
        <item x="1"/>
        <item t="default"/>
      </items>
    </pivotField>
    <pivotField showAll="0"/>
    <pivotField showAll="0" defaultSubtotal="0"/>
    <pivotField showAll="0" defaultSubtotal="0"/>
  </pivotFields>
  <rowFields count="2">
    <field x="17"/>
    <field x="12"/>
  </rowFields>
  <rowItems count="15">
    <i>
      <x/>
    </i>
    <i r="1">
      <x v="7"/>
    </i>
    <i r="1">
      <x v="1"/>
    </i>
    <i r="1">
      <x v="3"/>
    </i>
    <i r="1">
      <x v="5"/>
    </i>
    <i r="1">
      <x v="2"/>
    </i>
    <i r="1">
      <x v="4"/>
    </i>
    <i r="1">
      <x v="6"/>
    </i>
    <i r="1">
      <x/>
    </i>
    <i>
      <x v="1"/>
    </i>
    <i r="1">
      <x v="7"/>
    </i>
    <i r="1">
      <x v="2"/>
    </i>
    <i>
      <x v="2"/>
    </i>
    <i r="1">
      <x v="3"/>
    </i>
    <i t="grand">
      <x/>
    </i>
  </rowItems>
  <colFields count="1">
    <field x="6"/>
  </colFields>
  <colItems count="4">
    <i>
      <x v="4"/>
    </i>
    <i>
      <x v="5"/>
    </i>
    <i>
      <x v="6"/>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1"/>
  <sheetViews>
    <sheetView tabSelected="1" zoomScale="70" zoomScaleNormal="70" workbookViewId="0">
      <pane ySplit="5" topLeftCell="A6" activePane="bottomLeft" state="frozen"/>
      <selection pane="bottomLeft" activeCell="S1" sqref="S1:U1048576"/>
    </sheetView>
  </sheetViews>
  <sheetFormatPr baseColWidth="10" defaultRowHeight="15" x14ac:dyDescent="0.25"/>
  <cols>
    <col min="1" max="1" width="5" customWidth="1"/>
    <col min="2" max="2" width="4.140625" customWidth="1"/>
    <col min="3" max="3" width="16.5703125" customWidth="1"/>
    <col min="4" max="4" width="13.7109375" customWidth="1"/>
    <col min="5" max="5" width="14.5703125" customWidth="1"/>
    <col min="6" max="6" width="13.140625" customWidth="1"/>
    <col min="7" max="7" width="12" customWidth="1"/>
    <col min="8" max="8" width="12.5703125" customWidth="1"/>
    <col min="9" max="9" width="12.140625" customWidth="1"/>
    <col min="10" max="10" width="22.42578125" customWidth="1"/>
    <col min="11" max="11" width="99.5703125" hidden="1" customWidth="1"/>
    <col min="12" max="12" width="28.85546875" customWidth="1"/>
    <col min="13" max="13" width="17.28515625" customWidth="1"/>
    <col min="14" max="14" width="14.28515625" bestFit="1" customWidth="1"/>
    <col min="15" max="15" width="20.42578125" customWidth="1"/>
    <col min="16" max="16" width="9" customWidth="1"/>
    <col min="17" max="17" width="25.42578125" customWidth="1"/>
    <col min="18" max="18" width="13.5703125" customWidth="1"/>
    <col min="19" max="19" width="0" hidden="1" customWidth="1"/>
    <col min="20" max="20" width="35.85546875" hidden="1" customWidth="1"/>
    <col min="21" max="21" width="18.5703125" hidden="1" customWidth="1"/>
  </cols>
  <sheetData>
    <row r="1" spans="1:21" ht="19.5" customHeight="1" x14ac:dyDescent="0.25">
      <c r="A1" s="124"/>
      <c r="B1" s="124"/>
      <c r="C1" s="124"/>
      <c r="D1" s="124"/>
      <c r="E1" s="126" t="s">
        <v>0</v>
      </c>
      <c r="F1" s="127"/>
      <c r="G1" s="126" t="s">
        <v>1</v>
      </c>
      <c r="H1" s="130"/>
      <c r="I1" s="130"/>
      <c r="J1" s="130"/>
      <c r="K1" s="130"/>
      <c r="L1" s="130"/>
      <c r="M1" s="130"/>
      <c r="N1" s="127"/>
      <c r="O1" s="1" t="s">
        <v>2</v>
      </c>
      <c r="P1" s="126" t="s">
        <v>3</v>
      </c>
      <c r="Q1" s="130"/>
      <c r="R1" s="127"/>
    </row>
    <row r="2" spans="1:21" ht="19.5" customHeight="1" x14ac:dyDescent="0.25">
      <c r="A2" s="124"/>
      <c r="B2" s="124"/>
      <c r="C2" s="124"/>
      <c r="D2" s="124"/>
      <c r="E2" s="128"/>
      <c r="F2" s="129"/>
      <c r="G2" s="128"/>
      <c r="H2" s="131"/>
      <c r="I2" s="131"/>
      <c r="J2" s="131"/>
      <c r="K2" s="131"/>
      <c r="L2" s="131"/>
      <c r="M2" s="131"/>
      <c r="N2" s="129"/>
      <c r="O2" s="1" t="s">
        <v>4</v>
      </c>
      <c r="P2" s="132" t="s">
        <v>5</v>
      </c>
      <c r="Q2" s="133"/>
      <c r="R2" s="134"/>
    </row>
    <row r="3" spans="1:21" ht="19.5" customHeight="1" x14ac:dyDescent="0.25">
      <c r="A3" s="124"/>
      <c r="B3" s="124"/>
      <c r="C3" s="124"/>
      <c r="D3" s="124"/>
      <c r="E3" s="135" t="s">
        <v>6</v>
      </c>
      <c r="F3" s="135"/>
      <c r="G3" s="126" t="s">
        <v>7</v>
      </c>
      <c r="H3" s="130"/>
      <c r="I3" s="130"/>
      <c r="J3" s="130"/>
      <c r="K3" s="130"/>
      <c r="L3" s="130"/>
      <c r="M3" s="130"/>
      <c r="N3" s="127"/>
      <c r="O3" s="1" t="s">
        <v>8</v>
      </c>
      <c r="P3" s="140" t="s">
        <v>9</v>
      </c>
      <c r="Q3" s="141"/>
      <c r="R3" s="142"/>
    </row>
    <row r="4" spans="1:21" ht="19.5" customHeight="1" x14ac:dyDescent="0.25">
      <c r="A4" s="125"/>
      <c r="B4" s="125"/>
      <c r="C4" s="125"/>
      <c r="D4" s="125"/>
      <c r="E4" s="136"/>
      <c r="F4" s="136"/>
      <c r="G4" s="137"/>
      <c r="H4" s="138"/>
      <c r="I4" s="138"/>
      <c r="J4" s="138"/>
      <c r="K4" s="138"/>
      <c r="L4" s="138"/>
      <c r="M4" s="138"/>
      <c r="N4" s="139"/>
      <c r="O4" s="2" t="s">
        <v>10</v>
      </c>
      <c r="P4" s="143">
        <v>41935</v>
      </c>
      <c r="Q4" s="144"/>
      <c r="R4" s="145"/>
      <c r="S4" s="3">
        <f ca="1">TODAY()</f>
        <v>42544</v>
      </c>
    </row>
    <row r="5" spans="1:21" ht="68.25" customHeight="1" x14ac:dyDescent="0.25">
      <c r="A5" s="4" t="s">
        <v>11</v>
      </c>
      <c r="B5" s="4" t="s">
        <v>12</v>
      </c>
      <c r="C5" s="4" t="s">
        <v>13</v>
      </c>
      <c r="D5" s="4" t="s">
        <v>14</v>
      </c>
      <c r="E5" s="4" t="s">
        <v>15</v>
      </c>
      <c r="F5" s="4" t="s">
        <v>16</v>
      </c>
      <c r="G5" s="4" t="s">
        <v>17</v>
      </c>
      <c r="H5" s="4" t="s">
        <v>18</v>
      </c>
      <c r="I5" s="4" t="s">
        <v>19</v>
      </c>
      <c r="J5" s="4" t="s">
        <v>20</v>
      </c>
      <c r="K5" s="4" t="s">
        <v>21</v>
      </c>
      <c r="L5" s="4" t="s">
        <v>22</v>
      </c>
      <c r="M5" s="4" t="s">
        <v>23</v>
      </c>
      <c r="N5" s="4" t="s">
        <v>24</v>
      </c>
      <c r="O5" s="4" t="s">
        <v>25</v>
      </c>
      <c r="P5" s="4" t="s">
        <v>26</v>
      </c>
      <c r="Q5" s="5" t="s">
        <v>27</v>
      </c>
      <c r="R5" s="4" t="s">
        <v>28</v>
      </c>
      <c r="S5" s="4" t="s">
        <v>29</v>
      </c>
      <c r="T5" s="4" t="s">
        <v>350</v>
      </c>
      <c r="U5" s="4" t="s">
        <v>351</v>
      </c>
    </row>
    <row r="6" spans="1:21" ht="141.75" customHeight="1" x14ac:dyDescent="0.25">
      <c r="A6" s="6">
        <v>1</v>
      </c>
      <c r="B6" s="6">
        <v>1</v>
      </c>
      <c r="C6" s="6" t="s">
        <v>44</v>
      </c>
      <c r="D6" s="6">
        <v>543992016</v>
      </c>
      <c r="E6" s="6" t="s">
        <v>405</v>
      </c>
      <c r="F6" s="6" t="s">
        <v>31</v>
      </c>
      <c r="G6" s="7">
        <v>42468</v>
      </c>
      <c r="H6" s="7">
        <v>42482</v>
      </c>
      <c r="I6" s="7">
        <v>42472</v>
      </c>
      <c r="J6" s="7" t="s">
        <v>58</v>
      </c>
      <c r="K6" s="6" t="s">
        <v>59</v>
      </c>
      <c r="L6" s="6" t="s">
        <v>32</v>
      </c>
      <c r="M6" s="6" t="s">
        <v>42</v>
      </c>
      <c r="N6" s="6" t="s">
        <v>34</v>
      </c>
      <c r="O6" s="6" t="s">
        <v>60</v>
      </c>
      <c r="P6" s="6" t="s">
        <v>406</v>
      </c>
      <c r="Q6" s="8">
        <v>2</v>
      </c>
      <c r="R6" s="6" t="s">
        <v>342</v>
      </c>
      <c r="S6" s="9">
        <v>-40</v>
      </c>
      <c r="T6" s="6" t="s">
        <v>31</v>
      </c>
      <c r="U6" s="6" t="s">
        <v>31</v>
      </c>
    </row>
    <row r="7" spans="1:21" ht="45" x14ac:dyDescent="0.25">
      <c r="A7" s="6">
        <v>2</v>
      </c>
      <c r="B7" s="6">
        <v>2</v>
      </c>
      <c r="C7" s="6" t="s">
        <v>47</v>
      </c>
      <c r="D7" s="6">
        <v>604712016</v>
      </c>
      <c r="E7" s="6" t="s">
        <v>405</v>
      </c>
      <c r="F7" s="6" t="s">
        <v>61</v>
      </c>
      <c r="G7" s="7">
        <v>42472</v>
      </c>
      <c r="H7" s="7">
        <v>42493</v>
      </c>
      <c r="I7" s="7">
        <v>42479</v>
      </c>
      <c r="J7" s="7" t="s">
        <v>62</v>
      </c>
      <c r="K7" s="6" t="s">
        <v>63</v>
      </c>
      <c r="L7" s="6" t="s">
        <v>39</v>
      </c>
      <c r="M7" s="6" t="s">
        <v>33</v>
      </c>
      <c r="N7" s="6" t="s">
        <v>48</v>
      </c>
      <c r="O7" s="6" t="s">
        <v>64</v>
      </c>
      <c r="P7" s="6" t="s">
        <v>343</v>
      </c>
      <c r="Q7" s="8">
        <v>5</v>
      </c>
      <c r="R7" s="6" t="s">
        <v>342</v>
      </c>
      <c r="S7" s="9">
        <v>-33</v>
      </c>
      <c r="T7" s="6" t="s">
        <v>363</v>
      </c>
      <c r="U7" s="6" t="s">
        <v>354</v>
      </c>
    </row>
    <row r="8" spans="1:21" ht="45" x14ac:dyDescent="0.25">
      <c r="A8" s="6">
        <v>3</v>
      </c>
      <c r="B8" s="6">
        <v>3</v>
      </c>
      <c r="C8" s="6" t="s">
        <v>47</v>
      </c>
      <c r="D8" s="6">
        <v>604762016</v>
      </c>
      <c r="E8" s="6" t="s">
        <v>405</v>
      </c>
      <c r="F8" s="6" t="s">
        <v>65</v>
      </c>
      <c r="G8" s="7">
        <v>42472</v>
      </c>
      <c r="H8" s="7">
        <v>42493</v>
      </c>
      <c r="I8" s="7">
        <v>42479</v>
      </c>
      <c r="J8" s="7" t="s">
        <v>56</v>
      </c>
      <c r="K8" s="6" t="s">
        <v>66</v>
      </c>
      <c r="L8" s="6" t="s">
        <v>39</v>
      </c>
      <c r="M8" s="6" t="s">
        <v>33</v>
      </c>
      <c r="N8" s="6" t="s">
        <v>48</v>
      </c>
      <c r="O8" s="6" t="s">
        <v>67</v>
      </c>
      <c r="P8" s="6" t="s">
        <v>343</v>
      </c>
      <c r="Q8" s="8">
        <v>5</v>
      </c>
      <c r="R8" s="6" t="s">
        <v>342</v>
      </c>
      <c r="S8" s="9">
        <v>-33</v>
      </c>
      <c r="T8" s="6" t="s">
        <v>363</v>
      </c>
      <c r="U8" s="6" t="s">
        <v>354</v>
      </c>
    </row>
    <row r="9" spans="1:21" ht="45" x14ac:dyDescent="0.25">
      <c r="A9" s="6">
        <v>4</v>
      </c>
      <c r="B9" s="6">
        <v>4</v>
      </c>
      <c r="C9" s="6" t="s">
        <v>49</v>
      </c>
      <c r="D9" s="6">
        <v>604812016</v>
      </c>
      <c r="E9" s="6" t="s">
        <v>405</v>
      </c>
      <c r="F9" s="6" t="s">
        <v>68</v>
      </c>
      <c r="G9" s="7">
        <v>42472</v>
      </c>
      <c r="H9" s="7">
        <v>42493</v>
      </c>
      <c r="I9" s="7">
        <v>42487</v>
      </c>
      <c r="J9" s="7" t="s">
        <v>69</v>
      </c>
      <c r="K9" s="6" t="s">
        <v>70</v>
      </c>
      <c r="L9" s="6" t="s">
        <v>39</v>
      </c>
      <c r="M9" s="6" t="s">
        <v>33</v>
      </c>
      <c r="N9" s="6" t="s">
        <v>48</v>
      </c>
      <c r="O9" s="6" t="s">
        <v>71</v>
      </c>
      <c r="P9" s="6" t="s">
        <v>343</v>
      </c>
      <c r="Q9" s="8">
        <v>11</v>
      </c>
      <c r="R9" s="6" t="s">
        <v>342</v>
      </c>
      <c r="S9" s="9">
        <v>-33</v>
      </c>
      <c r="T9" s="6" t="s">
        <v>31</v>
      </c>
      <c r="U9" s="6" t="s">
        <v>31</v>
      </c>
    </row>
    <row r="10" spans="1:21" ht="90" x14ac:dyDescent="0.25">
      <c r="A10" s="6">
        <v>5</v>
      </c>
      <c r="B10" s="6">
        <v>5</v>
      </c>
      <c r="C10" s="6" t="s">
        <v>35</v>
      </c>
      <c r="D10" s="6">
        <v>606652016</v>
      </c>
      <c r="E10" s="6" t="s">
        <v>405</v>
      </c>
      <c r="F10" s="6" t="s">
        <v>31</v>
      </c>
      <c r="G10" s="7">
        <v>42474</v>
      </c>
      <c r="H10" s="7">
        <v>42495</v>
      </c>
      <c r="I10" s="7">
        <v>42474</v>
      </c>
      <c r="J10" s="7" t="s">
        <v>72</v>
      </c>
      <c r="K10" s="6" t="s">
        <v>73</v>
      </c>
      <c r="L10" s="6" t="s">
        <v>32</v>
      </c>
      <c r="M10" s="6" t="s">
        <v>40</v>
      </c>
      <c r="N10" s="6" t="s">
        <v>48</v>
      </c>
      <c r="O10" s="6" t="s">
        <v>74</v>
      </c>
      <c r="P10" s="6" t="s">
        <v>407</v>
      </c>
      <c r="Q10" s="8">
        <v>0</v>
      </c>
      <c r="R10" s="6" t="s">
        <v>342</v>
      </c>
      <c r="S10" s="9">
        <v>-31</v>
      </c>
      <c r="T10" s="6" t="s">
        <v>31</v>
      </c>
      <c r="U10" s="6" t="s">
        <v>31</v>
      </c>
    </row>
    <row r="11" spans="1:21" ht="45" x14ac:dyDescent="0.25">
      <c r="A11" s="6">
        <v>6</v>
      </c>
      <c r="B11" s="6">
        <v>6</v>
      </c>
      <c r="C11" s="6" t="s">
        <v>47</v>
      </c>
      <c r="D11" s="6">
        <v>625242016</v>
      </c>
      <c r="E11" s="6" t="s">
        <v>405</v>
      </c>
      <c r="F11" s="6" t="s">
        <v>75</v>
      </c>
      <c r="G11" s="7">
        <v>42474</v>
      </c>
      <c r="H11" s="7">
        <v>42495</v>
      </c>
      <c r="I11" s="7">
        <v>42502</v>
      </c>
      <c r="J11" s="7" t="s">
        <v>76</v>
      </c>
      <c r="K11" s="6" t="s">
        <v>77</v>
      </c>
      <c r="L11" s="6" t="s">
        <v>32</v>
      </c>
      <c r="M11" s="6" t="s">
        <v>37</v>
      </c>
      <c r="N11" s="6" t="s">
        <v>34</v>
      </c>
      <c r="O11" s="6" t="s">
        <v>78</v>
      </c>
      <c r="P11" s="6" t="s">
        <v>408</v>
      </c>
      <c r="Q11" s="8">
        <v>19</v>
      </c>
      <c r="R11" s="6" t="s">
        <v>344</v>
      </c>
      <c r="S11" s="9">
        <v>-31</v>
      </c>
      <c r="T11" s="6" t="s">
        <v>364</v>
      </c>
      <c r="U11" s="6" t="s">
        <v>354</v>
      </c>
    </row>
    <row r="12" spans="1:21" ht="90" x14ac:dyDescent="0.25">
      <c r="A12" s="6">
        <v>7</v>
      </c>
      <c r="B12" s="6">
        <v>7</v>
      </c>
      <c r="C12" s="6" t="s">
        <v>47</v>
      </c>
      <c r="D12" s="6">
        <v>632332016</v>
      </c>
      <c r="E12" s="6" t="s">
        <v>405</v>
      </c>
      <c r="F12" s="6" t="s">
        <v>79</v>
      </c>
      <c r="G12" s="7">
        <v>42475</v>
      </c>
      <c r="H12" s="7">
        <v>42496</v>
      </c>
      <c r="I12" s="7">
        <v>42492</v>
      </c>
      <c r="J12" s="7" t="s">
        <v>46</v>
      </c>
      <c r="K12" s="6" t="s">
        <v>80</v>
      </c>
      <c r="L12" s="6" t="s">
        <v>32</v>
      </c>
      <c r="M12" s="6" t="s">
        <v>37</v>
      </c>
      <c r="N12" s="6" t="s">
        <v>38</v>
      </c>
      <c r="O12" s="6" t="s">
        <v>81</v>
      </c>
      <c r="P12" s="6" t="s">
        <v>408</v>
      </c>
      <c r="Q12" s="8">
        <v>11</v>
      </c>
      <c r="R12" s="6" t="s">
        <v>342</v>
      </c>
      <c r="S12" s="9">
        <v>-30</v>
      </c>
      <c r="T12" s="6" t="s">
        <v>365</v>
      </c>
      <c r="U12" s="6" t="s">
        <v>354</v>
      </c>
    </row>
    <row r="13" spans="1:21" ht="90" x14ac:dyDescent="0.25">
      <c r="A13" s="6">
        <v>8</v>
      </c>
      <c r="B13" s="6">
        <v>8</v>
      </c>
      <c r="C13" s="6" t="s">
        <v>47</v>
      </c>
      <c r="D13" s="6">
        <v>681102016</v>
      </c>
      <c r="E13" s="6" t="s">
        <v>405</v>
      </c>
      <c r="F13" s="6" t="s">
        <v>82</v>
      </c>
      <c r="G13" s="7">
        <v>42482</v>
      </c>
      <c r="H13" s="7">
        <v>42506</v>
      </c>
      <c r="I13" s="7">
        <v>42502</v>
      </c>
      <c r="J13" s="7" t="s">
        <v>46</v>
      </c>
      <c r="K13" s="6" t="s">
        <v>83</v>
      </c>
      <c r="L13" s="6" t="s">
        <v>39</v>
      </c>
      <c r="M13" s="6" t="s">
        <v>33</v>
      </c>
      <c r="N13" s="6" t="s">
        <v>48</v>
      </c>
      <c r="O13" s="6" t="s">
        <v>84</v>
      </c>
      <c r="P13" s="6" t="s">
        <v>343</v>
      </c>
      <c r="Q13" s="8">
        <v>13</v>
      </c>
      <c r="R13" s="6" t="s">
        <v>342</v>
      </c>
      <c r="S13" s="9">
        <v>-25</v>
      </c>
      <c r="T13" s="6" t="s">
        <v>366</v>
      </c>
      <c r="U13" s="6" t="s">
        <v>437</v>
      </c>
    </row>
    <row r="14" spans="1:21" ht="30" x14ac:dyDescent="0.25">
      <c r="A14" s="6">
        <v>9</v>
      </c>
      <c r="B14" s="6">
        <v>9</v>
      </c>
      <c r="C14" s="6" t="s">
        <v>49</v>
      </c>
      <c r="D14" s="6">
        <v>681152016</v>
      </c>
      <c r="E14" s="6" t="s">
        <v>405</v>
      </c>
      <c r="F14" s="6" t="s">
        <v>85</v>
      </c>
      <c r="G14" s="7">
        <v>42482</v>
      </c>
      <c r="H14" s="7">
        <v>42506</v>
      </c>
      <c r="I14" s="7">
        <v>42502</v>
      </c>
      <c r="J14" s="7" t="s">
        <v>46</v>
      </c>
      <c r="K14" s="6" t="s">
        <v>86</v>
      </c>
      <c r="L14" s="6" t="s">
        <v>39</v>
      </c>
      <c r="M14" s="6" t="s">
        <v>33</v>
      </c>
      <c r="N14" s="6" t="s">
        <v>48</v>
      </c>
      <c r="O14" s="6" t="s">
        <v>87</v>
      </c>
      <c r="P14" s="6" t="s">
        <v>343</v>
      </c>
      <c r="Q14" s="8">
        <v>13</v>
      </c>
      <c r="R14" s="6" t="s">
        <v>342</v>
      </c>
      <c r="S14" s="9">
        <v>-25</v>
      </c>
      <c r="T14" s="6" t="s">
        <v>31</v>
      </c>
      <c r="U14" s="6" t="s">
        <v>31</v>
      </c>
    </row>
    <row r="15" spans="1:21" ht="30" x14ac:dyDescent="0.25">
      <c r="A15" s="6">
        <v>10</v>
      </c>
      <c r="B15" s="6">
        <v>10</v>
      </c>
      <c r="C15" s="6" t="s">
        <v>49</v>
      </c>
      <c r="D15" s="6">
        <v>681202016</v>
      </c>
      <c r="E15" s="6" t="s">
        <v>405</v>
      </c>
      <c r="F15" s="6" t="s">
        <v>88</v>
      </c>
      <c r="G15" s="7">
        <v>42482</v>
      </c>
      <c r="H15" s="7">
        <v>42506</v>
      </c>
      <c r="I15" s="7">
        <v>42502</v>
      </c>
      <c r="J15" s="7" t="s">
        <v>89</v>
      </c>
      <c r="K15" s="6" t="s">
        <v>90</v>
      </c>
      <c r="L15" s="6" t="s">
        <v>39</v>
      </c>
      <c r="M15" s="6" t="s">
        <v>33</v>
      </c>
      <c r="N15" s="6" t="s">
        <v>48</v>
      </c>
      <c r="O15" s="6" t="s">
        <v>91</v>
      </c>
      <c r="P15" s="6" t="s">
        <v>343</v>
      </c>
      <c r="Q15" s="8">
        <v>13</v>
      </c>
      <c r="R15" s="6" t="s">
        <v>342</v>
      </c>
      <c r="S15" s="9">
        <v>-25</v>
      </c>
      <c r="T15" s="6" t="s">
        <v>31</v>
      </c>
      <c r="U15" s="6" t="s">
        <v>31</v>
      </c>
    </row>
    <row r="16" spans="1:21" ht="30" x14ac:dyDescent="0.25">
      <c r="A16" s="6">
        <v>11</v>
      </c>
      <c r="B16" s="6">
        <v>11</v>
      </c>
      <c r="C16" s="6" t="s">
        <v>49</v>
      </c>
      <c r="D16" s="6">
        <v>681312016</v>
      </c>
      <c r="E16" s="6" t="s">
        <v>405</v>
      </c>
      <c r="F16" s="6" t="s">
        <v>92</v>
      </c>
      <c r="G16" s="7">
        <v>42482</v>
      </c>
      <c r="H16" s="7">
        <v>42506</v>
      </c>
      <c r="I16" s="7">
        <v>42502</v>
      </c>
      <c r="J16" s="7" t="s">
        <v>93</v>
      </c>
      <c r="K16" s="6" t="s">
        <v>94</v>
      </c>
      <c r="L16" s="6" t="s">
        <v>39</v>
      </c>
      <c r="M16" s="6" t="s">
        <v>33</v>
      </c>
      <c r="N16" s="6" t="s">
        <v>48</v>
      </c>
      <c r="O16" s="6" t="s">
        <v>95</v>
      </c>
      <c r="P16" s="6" t="s">
        <v>343</v>
      </c>
      <c r="Q16" s="8">
        <v>13</v>
      </c>
      <c r="R16" s="6" t="s">
        <v>342</v>
      </c>
      <c r="S16" s="9">
        <v>-25</v>
      </c>
      <c r="T16" s="6" t="s">
        <v>31</v>
      </c>
      <c r="U16" s="6" t="s">
        <v>31</v>
      </c>
    </row>
    <row r="17" spans="1:21" ht="30" x14ac:dyDescent="0.25">
      <c r="A17" s="6">
        <v>12</v>
      </c>
      <c r="B17" s="6">
        <v>12</v>
      </c>
      <c r="C17" s="6" t="s">
        <v>49</v>
      </c>
      <c r="D17" s="6">
        <v>681402016</v>
      </c>
      <c r="E17" s="6" t="s">
        <v>405</v>
      </c>
      <c r="F17" s="6" t="s">
        <v>96</v>
      </c>
      <c r="G17" s="7">
        <v>42482</v>
      </c>
      <c r="H17" s="7">
        <v>42506</v>
      </c>
      <c r="I17" s="7">
        <v>42502</v>
      </c>
      <c r="J17" s="7" t="s">
        <v>97</v>
      </c>
      <c r="K17" s="6" t="s">
        <v>98</v>
      </c>
      <c r="L17" s="6" t="s">
        <v>39</v>
      </c>
      <c r="M17" s="6" t="s">
        <v>33</v>
      </c>
      <c r="N17" s="6" t="s">
        <v>48</v>
      </c>
      <c r="O17" s="6" t="s">
        <v>95</v>
      </c>
      <c r="P17" s="6" t="s">
        <v>343</v>
      </c>
      <c r="Q17" s="8">
        <v>13</v>
      </c>
      <c r="R17" s="6" t="s">
        <v>342</v>
      </c>
      <c r="S17" s="9">
        <v>-25</v>
      </c>
      <c r="T17" s="6" t="s">
        <v>31</v>
      </c>
      <c r="U17" s="6" t="s">
        <v>31</v>
      </c>
    </row>
    <row r="18" spans="1:21" ht="30" x14ac:dyDescent="0.25">
      <c r="A18" s="6">
        <v>13</v>
      </c>
      <c r="B18" s="6">
        <v>13</v>
      </c>
      <c r="C18" s="6" t="s">
        <v>49</v>
      </c>
      <c r="D18" s="6">
        <v>681492016</v>
      </c>
      <c r="E18" s="6" t="s">
        <v>405</v>
      </c>
      <c r="F18" s="6" t="s">
        <v>99</v>
      </c>
      <c r="G18" s="7">
        <v>42482</v>
      </c>
      <c r="H18" s="7">
        <v>42506</v>
      </c>
      <c r="I18" s="7">
        <v>42502</v>
      </c>
      <c r="J18" s="7" t="s">
        <v>100</v>
      </c>
      <c r="K18" s="6" t="s">
        <v>101</v>
      </c>
      <c r="L18" s="6" t="s">
        <v>39</v>
      </c>
      <c r="M18" s="6" t="s">
        <v>33</v>
      </c>
      <c r="N18" s="6" t="s">
        <v>48</v>
      </c>
      <c r="O18" s="6" t="s">
        <v>102</v>
      </c>
      <c r="P18" s="6" t="s">
        <v>343</v>
      </c>
      <c r="Q18" s="8">
        <v>13</v>
      </c>
      <c r="R18" s="6" t="s">
        <v>342</v>
      </c>
      <c r="S18" s="9">
        <v>-25</v>
      </c>
      <c r="T18" s="6" t="s">
        <v>31</v>
      </c>
      <c r="U18" s="6" t="s">
        <v>31</v>
      </c>
    </row>
    <row r="19" spans="1:21" ht="45" x14ac:dyDescent="0.25">
      <c r="A19" s="6">
        <v>14</v>
      </c>
      <c r="B19" s="6">
        <v>14</v>
      </c>
      <c r="C19" s="6" t="s">
        <v>43</v>
      </c>
      <c r="D19" s="6">
        <v>681532016</v>
      </c>
      <c r="E19" s="6" t="s">
        <v>405</v>
      </c>
      <c r="F19" s="6" t="s">
        <v>103</v>
      </c>
      <c r="G19" s="7">
        <v>42482</v>
      </c>
      <c r="H19" s="7">
        <v>42506</v>
      </c>
      <c r="I19" s="7">
        <v>42493</v>
      </c>
      <c r="J19" s="7" t="s">
        <v>104</v>
      </c>
      <c r="K19" s="6" t="s">
        <v>105</v>
      </c>
      <c r="L19" s="6" t="s">
        <v>52</v>
      </c>
      <c r="M19" s="6" t="s">
        <v>45</v>
      </c>
      <c r="N19" s="6" t="s">
        <v>34</v>
      </c>
      <c r="O19" s="6" t="s">
        <v>106</v>
      </c>
      <c r="P19" s="6" t="s">
        <v>409</v>
      </c>
      <c r="Q19" s="8">
        <v>7</v>
      </c>
      <c r="R19" s="6" t="s">
        <v>342</v>
      </c>
      <c r="S19" s="9">
        <v>-25</v>
      </c>
      <c r="T19" s="6" t="s">
        <v>367</v>
      </c>
      <c r="U19" s="6" t="s">
        <v>354</v>
      </c>
    </row>
    <row r="20" spans="1:21" ht="30" x14ac:dyDescent="0.25">
      <c r="A20" s="6">
        <v>15</v>
      </c>
      <c r="B20" s="6">
        <v>15</v>
      </c>
      <c r="C20" s="6" t="s">
        <v>44</v>
      </c>
      <c r="D20" s="6">
        <v>639872016</v>
      </c>
      <c r="E20" s="6" t="s">
        <v>405</v>
      </c>
      <c r="F20" s="6" t="s">
        <v>31</v>
      </c>
      <c r="G20" s="7">
        <v>42485</v>
      </c>
      <c r="H20" s="7">
        <v>42500</v>
      </c>
      <c r="I20" s="7">
        <v>42486</v>
      </c>
      <c r="J20" s="7" t="s">
        <v>107</v>
      </c>
      <c r="K20" s="6" t="s">
        <v>108</v>
      </c>
      <c r="L20" s="6" t="s">
        <v>32</v>
      </c>
      <c r="M20" s="6" t="s">
        <v>37</v>
      </c>
      <c r="N20" s="6" t="s">
        <v>34</v>
      </c>
      <c r="O20" s="6" t="s">
        <v>109</v>
      </c>
      <c r="P20" s="6" t="s">
        <v>408</v>
      </c>
      <c r="Q20" s="8">
        <v>1</v>
      </c>
      <c r="R20" s="6" t="s">
        <v>342</v>
      </c>
      <c r="S20" s="9">
        <v>-29</v>
      </c>
      <c r="T20" s="6" t="s">
        <v>31</v>
      </c>
      <c r="U20" s="6" t="s">
        <v>31</v>
      </c>
    </row>
    <row r="21" spans="1:21" ht="60" x14ac:dyDescent="0.25">
      <c r="A21" s="6">
        <v>16</v>
      </c>
      <c r="B21" s="6">
        <v>16</v>
      </c>
      <c r="C21" s="6" t="s">
        <v>47</v>
      </c>
      <c r="D21" s="6">
        <v>664842016</v>
      </c>
      <c r="E21" s="6" t="s">
        <v>405</v>
      </c>
      <c r="F21" s="6" t="s">
        <v>31</v>
      </c>
      <c r="G21" s="7">
        <v>42485</v>
      </c>
      <c r="H21" s="7">
        <v>42507</v>
      </c>
      <c r="I21" s="7">
        <v>42506</v>
      </c>
      <c r="J21" s="7" t="s">
        <v>110</v>
      </c>
      <c r="K21" s="6" t="s">
        <v>111</v>
      </c>
      <c r="L21" s="6" t="s">
        <v>32</v>
      </c>
      <c r="M21" s="6" t="s">
        <v>37</v>
      </c>
      <c r="N21" s="6" t="s">
        <v>34</v>
      </c>
      <c r="O21" s="6" t="s">
        <v>112</v>
      </c>
      <c r="P21" s="6" t="s">
        <v>408</v>
      </c>
      <c r="Q21" s="8">
        <v>14</v>
      </c>
      <c r="R21" s="6" t="s">
        <v>342</v>
      </c>
      <c r="S21" s="9">
        <v>-24</v>
      </c>
      <c r="T21" s="6" t="s">
        <v>369</v>
      </c>
      <c r="U21" s="6" t="s">
        <v>354</v>
      </c>
    </row>
    <row r="22" spans="1:21" ht="30" x14ac:dyDescent="0.25">
      <c r="A22" s="6">
        <v>17</v>
      </c>
      <c r="B22" s="6">
        <v>17</v>
      </c>
      <c r="C22" s="6" t="s">
        <v>44</v>
      </c>
      <c r="D22" s="6">
        <v>670242016</v>
      </c>
      <c r="E22" s="6" t="s">
        <v>405</v>
      </c>
      <c r="F22" s="6" t="s">
        <v>31</v>
      </c>
      <c r="G22" s="7">
        <v>42485</v>
      </c>
      <c r="H22" s="7">
        <v>42500</v>
      </c>
      <c r="I22" s="7">
        <v>42486</v>
      </c>
      <c r="J22" s="7" t="s">
        <v>113</v>
      </c>
      <c r="K22" s="6" t="s">
        <v>114</v>
      </c>
      <c r="L22" s="6" t="s">
        <v>32</v>
      </c>
      <c r="M22" s="6" t="s">
        <v>37</v>
      </c>
      <c r="N22" s="6" t="s">
        <v>34</v>
      </c>
      <c r="O22" s="6" t="s">
        <v>115</v>
      </c>
      <c r="P22" s="6" t="s">
        <v>408</v>
      </c>
      <c r="Q22" s="8">
        <v>1</v>
      </c>
      <c r="R22" s="6" t="s">
        <v>342</v>
      </c>
      <c r="S22" s="9">
        <v>-29</v>
      </c>
      <c r="T22" s="6" t="s">
        <v>31</v>
      </c>
      <c r="U22" s="6" t="s">
        <v>31</v>
      </c>
    </row>
    <row r="23" spans="1:21" ht="45" x14ac:dyDescent="0.25">
      <c r="A23" s="6">
        <v>18</v>
      </c>
      <c r="B23" s="6">
        <v>18</v>
      </c>
      <c r="C23" s="6" t="s">
        <v>35</v>
      </c>
      <c r="D23" s="6">
        <v>700002016</v>
      </c>
      <c r="E23" s="6" t="s">
        <v>405</v>
      </c>
      <c r="F23" s="6" t="s">
        <v>31</v>
      </c>
      <c r="G23" s="7">
        <v>42486</v>
      </c>
      <c r="H23" s="7">
        <v>42508</v>
      </c>
      <c r="I23" s="7">
        <v>42488</v>
      </c>
      <c r="J23" s="7" t="s">
        <v>116</v>
      </c>
      <c r="K23" s="6" t="s">
        <v>117</v>
      </c>
      <c r="L23" s="6" t="s">
        <v>32</v>
      </c>
      <c r="M23" s="6" t="s">
        <v>45</v>
      </c>
      <c r="N23" s="6" t="s">
        <v>34</v>
      </c>
      <c r="O23" s="6" t="s">
        <v>118</v>
      </c>
      <c r="P23" s="6" t="s">
        <v>409</v>
      </c>
      <c r="Q23" s="8">
        <v>2</v>
      </c>
      <c r="R23" s="6" t="s">
        <v>342</v>
      </c>
      <c r="S23" s="9">
        <v>-23</v>
      </c>
      <c r="T23" s="6" t="s">
        <v>31</v>
      </c>
      <c r="U23" s="6" t="s">
        <v>31</v>
      </c>
    </row>
    <row r="24" spans="1:21" ht="210" x14ac:dyDescent="0.25">
      <c r="A24" s="6">
        <v>19</v>
      </c>
      <c r="B24" s="6">
        <v>19</v>
      </c>
      <c r="C24" s="6" t="s">
        <v>35</v>
      </c>
      <c r="D24" s="6">
        <v>699412016</v>
      </c>
      <c r="E24" s="6" t="s">
        <v>405</v>
      </c>
      <c r="F24" s="6" t="s">
        <v>31</v>
      </c>
      <c r="G24" s="7">
        <v>42486</v>
      </c>
      <c r="H24" s="7">
        <v>42508</v>
      </c>
      <c r="I24" s="7">
        <v>42524</v>
      </c>
      <c r="J24" s="7" t="s">
        <v>46</v>
      </c>
      <c r="K24" s="6" t="s">
        <v>119</v>
      </c>
      <c r="L24" s="6" t="s">
        <v>32</v>
      </c>
      <c r="M24" s="6" t="s">
        <v>37</v>
      </c>
      <c r="N24" s="6" t="s">
        <v>34</v>
      </c>
      <c r="O24" s="6" t="s">
        <v>120</v>
      </c>
      <c r="P24" s="6" t="s">
        <v>408</v>
      </c>
      <c r="Q24" s="8">
        <v>26</v>
      </c>
      <c r="R24" s="6" t="s">
        <v>344</v>
      </c>
      <c r="S24" s="9">
        <v>-23</v>
      </c>
      <c r="T24" s="6" t="s">
        <v>31</v>
      </c>
      <c r="U24" s="6" t="s">
        <v>31</v>
      </c>
    </row>
    <row r="25" spans="1:21" ht="30" x14ac:dyDescent="0.25">
      <c r="A25" s="6">
        <v>20</v>
      </c>
      <c r="B25" s="6">
        <v>20</v>
      </c>
      <c r="C25" s="6" t="s">
        <v>49</v>
      </c>
      <c r="D25" s="6">
        <v>732262016</v>
      </c>
      <c r="E25" s="6" t="s">
        <v>405</v>
      </c>
      <c r="F25" s="6" t="s">
        <v>121</v>
      </c>
      <c r="G25" s="7">
        <v>42489</v>
      </c>
      <c r="H25" s="7">
        <v>42513</v>
      </c>
      <c r="I25" s="7">
        <v>42492</v>
      </c>
      <c r="J25" s="7" t="s">
        <v>46</v>
      </c>
      <c r="K25" s="6" t="s">
        <v>122</v>
      </c>
      <c r="L25" s="6" t="s">
        <v>54</v>
      </c>
      <c r="M25" s="6" t="s">
        <v>36</v>
      </c>
      <c r="N25" s="6" t="s">
        <v>48</v>
      </c>
      <c r="O25" s="6" t="s">
        <v>123</v>
      </c>
      <c r="P25" s="6" t="s">
        <v>410</v>
      </c>
      <c r="Q25" s="8">
        <v>1</v>
      </c>
      <c r="R25" s="6" t="s">
        <v>342</v>
      </c>
      <c r="S25" s="9">
        <v>-20</v>
      </c>
      <c r="T25" s="6" t="s">
        <v>31</v>
      </c>
      <c r="U25" s="6" t="s">
        <v>31</v>
      </c>
    </row>
    <row r="26" spans="1:21" ht="75" x14ac:dyDescent="0.25">
      <c r="A26" s="6">
        <v>21</v>
      </c>
      <c r="B26" s="6">
        <v>21</v>
      </c>
      <c r="C26" s="6" t="s">
        <v>35</v>
      </c>
      <c r="D26" s="6">
        <v>595822016</v>
      </c>
      <c r="E26" s="6" t="s">
        <v>405</v>
      </c>
      <c r="F26" s="6" t="s">
        <v>124</v>
      </c>
      <c r="G26" s="7">
        <v>42489</v>
      </c>
      <c r="H26" s="7">
        <v>42513</v>
      </c>
      <c r="I26" s="7">
        <v>42513</v>
      </c>
      <c r="J26" s="7" t="s">
        <v>125</v>
      </c>
      <c r="K26" s="6" t="s">
        <v>126</v>
      </c>
      <c r="L26" s="6" t="s">
        <v>32</v>
      </c>
      <c r="M26" s="6" t="s">
        <v>33</v>
      </c>
      <c r="N26" s="6" t="s">
        <v>38</v>
      </c>
      <c r="O26" s="6" t="s">
        <v>127</v>
      </c>
      <c r="P26" s="6" t="s">
        <v>343</v>
      </c>
      <c r="Q26" s="8">
        <v>15</v>
      </c>
      <c r="R26" s="6" t="s">
        <v>342</v>
      </c>
      <c r="S26" s="9">
        <v>-20</v>
      </c>
      <c r="T26" s="6" t="s">
        <v>31</v>
      </c>
      <c r="U26" s="6" t="s">
        <v>31</v>
      </c>
    </row>
    <row r="27" spans="1:21" ht="45" x14ac:dyDescent="0.25">
      <c r="A27" s="6">
        <v>22</v>
      </c>
      <c r="B27" s="6">
        <v>1</v>
      </c>
      <c r="C27" s="6" t="s">
        <v>35</v>
      </c>
      <c r="D27" s="6">
        <v>709372016</v>
      </c>
      <c r="E27" s="6" t="s">
        <v>405</v>
      </c>
      <c r="F27" s="6" t="s">
        <v>31</v>
      </c>
      <c r="G27" s="7">
        <v>42492</v>
      </c>
      <c r="H27" s="7">
        <v>42514</v>
      </c>
      <c r="I27" s="7">
        <v>42506</v>
      </c>
      <c r="J27" s="7" t="s">
        <v>128</v>
      </c>
      <c r="K27" s="6" t="s">
        <v>129</v>
      </c>
      <c r="L27" s="6" t="s">
        <v>32</v>
      </c>
      <c r="M27" s="6" t="s">
        <v>33</v>
      </c>
      <c r="N27" s="6" t="s">
        <v>34</v>
      </c>
      <c r="O27" s="6" t="s">
        <v>130</v>
      </c>
      <c r="P27" s="6" t="s">
        <v>343</v>
      </c>
      <c r="Q27" s="8">
        <v>9</v>
      </c>
      <c r="R27" s="6" t="s">
        <v>342</v>
      </c>
      <c r="S27" s="9">
        <v>-19</v>
      </c>
      <c r="T27" s="6" t="s">
        <v>31</v>
      </c>
      <c r="U27" s="6" t="s">
        <v>31</v>
      </c>
    </row>
    <row r="28" spans="1:21" ht="345" x14ac:dyDescent="0.25">
      <c r="A28" s="6">
        <v>23</v>
      </c>
      <c r="B28" s="6">
        <v>2</v>
      </c>
      <c r="C28" s="6" t="s">
        <v>47</v>
      </c>
      <c r="D28" s="6">
        <v>721132016</v>
      </c>
      <c r="E28" s="6" t="s">
        <v>405</v>
      </c>
      <c r="F28" s="6" t="s">
        <v>31</v>
      </c>
      <c r="G28" s="7">
        <v>42492</v>
      </c>
      <c r="H28" s="7">
        <v>42514</v>
      </c>
      <c r="I28" s="7">
        <v>42510</v>
      </c>
      <c r="J28" s="7" t="s">
        <v>46</v>
      </c>
      <c r="K28" s="6" t="s">
        <v>131</v>
      </c>
      <c r="L28" s="6" t="s">
        <v>32</v>
      </c>
      <c r="M28" s="6" t="s">
        <v>37</v>
      </c>
      <c r="N28" s="6" t="s">
        <v>34</v>
      </c>
      <c r="O28" s="6" t="s">
        <v>132</v>
      </c>
      <c r="P28" s="6" t="s">
        <v>408</v>
      </c>
      <c r="Q28" s="8">
        <v>13</v>
      </c>
      <c r="R28" s="6" t="s">
        <v>342</v>
      </c>
      <c r="S28" s="9">
        <v>-19</v>
      </c>
      <c r="T28" s="9" t="s">
        <v>352</v>
      </c>
      <c r="U28" s="9" t="s">
        <v>437</v>
      </c>
    </row>
    <row r="29" spans="1:21" ht="285" x14ac:dyDescent="0.25">
      <c r="A29" s="6">
        <v>24</v>
      </c>
      <c r="B29" s="6">
        <v>3</v>
      </c>
      <c r="C29" s="6" t="s">
        <v>47</v>
      </c>
      <c r="D29" s="6">
        <v>739862016</v>
      </c>
      <c r="E29" s="6" t="s">
        <v>405</v>
      </c>
      <c r="F29" s="6" t="s">
        <v>31</v>
      </c>
      <c r="G29" s="7">
        <v>42492</v>
      </c>
      <c r="H29" s="7">
        <v>42514</v>
      </c>
      <c r="I29" s="7">
        <v>42510</v>
      </c>
      <c r="J29" s="7" t="s">
        <v>46</v>
      </c>
      <c r="K29" s="6" t="s">
        <v>133</v>
      </c>
      <c r="L29" s="6" t="s">
        <v>32</v>
      </c>
      <c r="M29" s="6" t="s">
        <v>37</v>
      </c>
      <c r="N29" s="6" t="s">
        <v>34</v>
      </c>
      <c r="O29" s="6" t="s">
        <v>132</v>
      </c>
      <c r="P29" s="6" t="s">
        <v>408</v>
      </c>
      <c r="Q29" s="8">
        <v>13</v>
      </c>
      <c r="R29" s="6" t="s">
        <v>342</v>
      </c>
      <c r="S29" s="9">
        <v>-19</v>
      </c>
      <c r="T29" s="9" t="s">
        <v>352</v>
      </c>
      <c r="U29" s="9" t="s">
        <v>437</v>
      </c>
    </row>
    <row r="30" spans="1:21" ht="45" x14ac:dyDescent="0.25">
      <c r="A30" s="6">
        <v>25</v>
      </c>
      <c r="B30" s="6">
        <v>4</v>
      </c>
      <c r="C30" s="6" t="s">
        <v>35</v>
      </c>
      <c r="D30" s="6">
        <v>759582016</v>
      </c>
      <c r="E30" s="6" t="s">
        <v>405</v>
      </c>
      <c r="F30" s="6" t="s">
        <v>134</v>
      </c>
      <c r="G30" s="7">
        <v>42493</v>
      </c>
      <c r="H30" s="7">
        <v>42515</v>
      </c>
      <c r="I30" s="7">
        <v>42514</v>
      </c>
      <c r="J30" s="7" t="s">
        <v>135</v>
      </c>
      <c r="K30" s="6" t="s">
        <v>136</v>
      </c>
      <c r="L30" s="6" t="s">
        <v>32</v>
      </c>
      <c r="M30" s="6" t="s">
        <v>33</v>
      </c>
      <c r="N30" s="6" t="s">
        <v>38</v>
      </c>
      <c r="O30" s="6" t="s">
        <v>137</v>
      </c>
      <c r="P30" s="6" t="s">
        <v>343</v>
      </c>
      <c r="Q30" s="8">
        <v>14</v>
      </c>
      <c r="R30" s="6" t="s">
        <v>342</v>
      </c>
      <c r="S30" s="9">
        <v>-18</v>
      </c>
      <c r="T30" s="6" t="s">
        <v>31</v>
      </c>
      <c r="U30" s="6" t="s">
        <v>31</v>
      </c>
    </row>
    <row r="31" spans="1:21" ht="45" x14ac:dyDescent="0.25">
      <c r="A31" s="6">
        <v>26</v>
      </c>
      <c r="B31" s="6">
        <v>5</v>
      </c>
      <c r="C31" s="6" t="s">
        <v>35</v>
      </c>
      <c r="D31" s="6">
        <v>751852016</v>
      </c>
      <c r="E31" s="6" t="s">
        <v>405</v>
      </c>
      <c r="F31" s="6" t="s">
        <v>31</v>
      </c>
      <c r="G31" s="7">
        <v>42493</v>
      </c>
      <c r="H31" s="7">
        <v>42515</v>
      </c>
      <c r="I31" s="7">
        <v>42510</v>
      </c>
      <c r="J31" s="7" t="s">
        <v>138</v>
      </c>
      <c r="K31" s="6" t="s">
        <v>139</v>
      </c>
      <c r="L31" s="6" t="s">
        <v>32</v>
      </c>
      <c r="M31" s="6" t="s">
        <v>33</v>
      </c>
      <c r="N31" s="6" t="s">
        <v>34</v>
      </c>
      <c r="O31" s="6" t="s">
        <v>140</v>
      </c>
      <c r="P31" s="6" t="s">
        <v>343</v>
      </c>
      <c r="Q31" s="8">
        <v>12</v>
      </c>
      <c r="R31" s="6" t="s">
        <v>342</v>
      </c>
      <c r="S31" s="9">
        <v>-18</v>
      </c>
      <c r="T31" s="6" t="s">
        <v>31</v>
      </c>
      <c r="U31" s="6" t="s">
        <v>31</v>
      </c>
    </row>
    <row r="32" spans="1:21" ht="30" x14ac:dyDescent="0.25">
      <c r="A32" s="6">
        <v>27</v>
      </c>
      <c r="B32" s="6">
        <v>6</v>
      </c>
      <c r="C32" s="6" t="s">
        <v>49</v>
      </c>
      <c r="D32" s="6">
        <v>764062016</v>
      </c>
      <c r="E32" s="6" t="s">
        <v>405</v>
      </c>
      <c r="F32" s="6" t="s">
        <v>141</v>
      </c>
      <c r="G32" s="7">
        <v>42494</v>
      </c>
      <c r="H32" s="7">
        <v>42516</v>
      </c>
      <c r="I32" s="7">
        <v>42514</v>
      </c>
      <c r="J32" s="7" t="s">
        <v>46</v>
      </c>
      <c r="K32" s="6" t="s">
        <v>142</v>
      </c>
      <c r="L32" s="6" t="s">
        <v>39</v>
      </c>
      <c r="M32" s="6" t="s">
        <v>33</v>
      </c>
      <c r="N32" s="6" t="s">
        <v>48</v>
      </c>
      <c r="O32" s="6" t="s">
        <v>143</v>
      </c>
      <c r="P32" s="6" t="s">
        <v>343</v>
      </c>
      <c r="Q32" s="8">
        <v>13</v>
      </c>
      <c r="R32" s="6" t="s">
        <v>342</v>
      </c>
      <c r="S32" s="9">
        <v>-17</v>
      </c>
      <c r="T32" s="6" t="s">
        <v>31</v>
      </c>
      <c r="U32" s="6" t="s">
        <v>31</v>
      </c>
    </row>
    <row r="33" spans="1:21" ht="30" x14ac:dyDescent="0.25">
      <c r="A33" s="6">
        <v>28</v>
      </c>
      <c r="B33" s="6">
        <v>7</v>
      </c>
      <c r="C33" s="6" t="s">
        <v>49</v>
      </c>
      <c r="D33" s="6">
        <v>764122016</v>
      </c>
      <c r="E33" s="6" t="s">
        <v>405</v>
      </c>
      <c r="F33" s="6" t="s">
        <v>144</v>
      </c>
      <c r="G33" s="7">
        <v>42494</v>
      </c>
      <c r="H33" s="7">
        <v>42516</v>
      </c>
      <c r="I33" s="7">
        <v>42514</v>
      </c>
      <c r="J33" s="7" t="s">
        <v>145</v>
      </c>
      <c r="K33" s="6" t="s">
        <v>146</v>
      </c>
      <c r="L33" s="6" t="s">
        <v>39</v>
      </c>
      <c r="M33" s="6" t="s">
        <v>33</v>
      </c>
      <c r="N33" s="6" t="s">
        <v>48</v>
      </c>
      <c r="O33" s="6" t="s">
        <v>147</v>
      </c>
      <c r="P33" s="6" t="s">
        <v>343</v>
      </c>
      <c r="Q33" s="8">
        <v>13</v>
      </c>
      <c r="R33" s="6" t="s">
        <v>342</v>
      </c>
      <c r="S33" s="9">
        <v>-17</v>
      </c>
      <c r="T33" s="6" t="s">
        <v>31</v>
      </c>
      <c r="U33" s="6" t="s">
        <v>31</v>
      </c>
    </row>
    <row r="34" spans="1:21" ht="45" x14ac:dyDescent="0.25">
      <c r="A34" s="6">
        <v>29</v>
      </c>
      <c r="B34" s="6">
        <v>8</v>
      </c>
      <c r="C34" s="6" t="s">
        <v>49</v>
      </c>
      <c r="D34" s="6">
        <v>764162016</v>
      </c>
      <c r="E34" s="6" t="s">
        <v>405</v>
      </c>
      <c r="F34" s="6" t="s">
        <v>148</v>
      </c>
      <c r="G34" s="7">
        <v>42494</v>
      </c>
      <c r="H34" s="7">
        <v>42516</v>
      </c>
      <c r="I34" s="7">
        <v>42514</v>
      </c>
      <c r="J34" s="7" t="s">
        <v>149</v>
      </c>
      <c r="K34" s="6" t="s">
        <v>146</v>
      </c>
      <c r="L34" s="6" t="s">
        <v>39</v>
      </c>
      <c r="M34" s="6" t="s">
        <v>33</v>
      </c>
      <c r="N34" s="6" t="s">
        <v>48</v>
      </c>
      <c r="O34" s="6" t="s">
        <v>150</v>
      </c>
      <c r="P34" s="6" t="s">
        <v>343</v>
      </c>
      <c r="Q34" s="8">
        <v>13</v>
      </c>
      <c r="R34" s="6" t="s">
        <v>342</v>
      </c>
      <c r="S34" s="9">
        <v>-17</v>
      </c>
      <c r="T34" s="6" t="s">
        <v>31</v>
      </c>
      <c r="U34" s="6" t="s">
        <v>31</v>
      </c>
    </row>
    <row r="35" spans="1:21" ht="210" x14ac:dyDescent="0.25">
      <c r="A35" s="6">
        <v>30</v>
      </c>
      <c r="B35" s="6">
        <v>9</v>
      </c>
      <c r="C35" s="6" t="s">
        <v>30</v>
      </c>
      <c r="D35" s="6">
        <v>758502016</v>
      </c>
      <c r="E35" s="6" t="s">
        <v>405</v>
      </c>
      <c r="F35" s="6" t="s">
        <v>31</v>
      </c>
      <c r="G35" s="7">
        <v>42495</v>
      </c>
      <c r="H35" s="7">
        <v>42517</v>
      </c>
      <c r="I35" s="7">
        <v>42513</v>
      </c>
      <c r="J35" s="7" t="s">
        <v>46</v>
      </c>
      <c r="K35" s="6" t="s">
        <v>151</v>
      </c>
      <c r="L35" s="6" t="s">
        <v>55</v>
      </c>
      <c r="M35" s="6" t="s">
        <v>33</v>
      </c>
      <c r="N35" s="6" t="s">
        <v>34</v>
      </c>
      <c r="O35" s="6" t="s">
        <v>152</v>
      </c>
      <c r="P35" s="6" t="s">
        <v>343</v>
      </c>
      <c r="Q35" s="8">
        <v>11</v>
      </c>
      <c r="R35" s="6" t="s">
        <v>342</v>
      </c>
      <c r="S35" s="9">
        <v>-16</v>
      </c>
      <c r="T35" s="6" t="s">
        <v>31</v>
      </c>
      <c r="U35" s="6" t="s">
        <v>31</v>
      </c>
    </row>
    <row r="36" spans="1:21" ht="45" x14ac:dyDescent="0.25">
      <c r="A36" s="6">
        <v>31</v>
      </c>
      <c r="B36" s="6">
        <v>10</v>
      </c>
      <c r="C36" s="6" t="s">
        <v>35</v>
      </c>
      <c r="D36" s="6">
        <v>765892016</v>
      </c>
      <c r="E36" s="6" t="s">
        <v>405</v>
      </c>
      <c r="F36" s="6" t="s">
        <v>31</v>
      </c>
      <c r="G36" s="7">
        <v>42495</v>
      </c>
      <c r="H36" s="7">
        <v>42517</v>
      </c>
      <c r="I36" s="7">
        <v>42514</v>
      </c>
      <c r="J36" s="7" t="s">
        <v>153</v>
      </c>
      <c r="K36" s="6" t="s">
        <v>154</v>
      </c>
      <c r="L36" s="6" t="s">
        <v>39</v>
      </c>
      <c r="M36" s="6" t="s">
        <v>33</v>
      </c>
      <c r="N36" s="6" t="s">
        <v>34</v>
      </c>
      <c r="O36" s="6" t="s">
        <v>155</v>
      </c>
      <c r="P36" s="6" t="s">
        <v>343</v>
      </c>
      <c r="Q36" s="8">
        <v>12</v>
      </c>
      <c r="R36" s="6" t="s">
        <v>342</v>
      </c>
      <c r="S36" s="9">
        <v>-16</v>
      </c>
      <c r="T36" s="6" t="s">
        <v>31</v>
      </c>
      <c r="U36" s="6" t="s">
        <v>31</v>
      </c>
    </row>
    <row r="37" spans="1:21" ht="135" x14ac:dyDescent="0.25">
      <c r="A37" s="6">
        <v>32</v>
      </c>
      <c r="B37" s="6">
        <v>11</v>
      </c>
      <c r="C37" s="6" t="s">
        <v>35</v>
      </c>
      <c r="D37" s="6">
        <v>770752016</v>
      </c>
      <c r="E37" s="6" t="s">
        <v>405</v>
      </c>
      <c r="F37" s="6" t="s">
        <v>31</v>
      </c>
      <c r="G37" s="7">
        <v>42495</v>
      </c>
      <c r="H37" s="7">
        <v>42517</v>
      </c>
      <c r="I37" s="7">
        <v>42514</v>
      </c>
      <c r="J37" s="7" t="s">
        <v>156</v>
      </c>
      <c r="K37" s="6" t="s">
        <v>157</v>
      </c>
      <c r="L37" s="6" t="s">
        <v>55</v>
      </c>
      <c r="M37" s="6" t="s">
        <v>33</v>
      </c>
      <c r="N37" s="6" t="s">
        <v>34</v>
      </c>
      <c r="O37" s="6" t="s">
        <v>158</v>
      </c>
      <c r="P37" s="6" t="s">
        <v>343</v>
      </c>
      <c r="Q37" s="8">
        <v>12</v>
      </c>
      <c r="R37" s="6" t="s">
        <v>342</v>
      </c>
      <c r="S37" s="9">
        <v>-16</v>
      </c>
      <c r="T37" s="6" t="s">
        <v>31</v>
      </c>
      <c r="U37" s="6" t="s">
        <v>31</v>
      </c>
    </row>
    <row r="38" spans="1:21" ht="300" x14ac:dyDescent="0.25">
      <c r="A38" s="6">
        <v>33</v>
      </c>
      <c r="B38" s="6">
        <v>12</v>
      </c>
      <c r="C38" s="6" t="s">
        <v>43</v>
      </c>
      <c r="D38" s="6">
        <v>763452016</v>
      </c>
      <c r="E38" s="6" t="s">
        <v>405</v>
      </c>
      <c r="F38" s="6" t="s">
        <v>31</v>
      </c>
      <c r="G38" s="7">
        <v>42495</v>
      </c>
      <c r="H38" s="7">
        <v>42517</v>
      </c>
      <c r="I38" s="7">
        <v>42509</v>
      </c>
      <c r="J38" s="7" t="s">
        <v>46</v>
      </c>
      <c r="K38" s="6" t="s">
        <v>159</v>
      </c>
      <c r="L38" s="6" t="s">
        <v>52</v>
      </c>
      <c r="M38" s="6" t="s">
        <v>45</v>
      </c>
      <c r="N38" s="6" t="s">
        <v>34</v>
      </c>
      <c r="O38" s="6" t="s">
        <v>160</v>
      </c>
      <c r="P38" s="6" t="s">
        <v>409</v>
      </c>
      <c r="Q38" s="8">
        <v>9</v>
      </c>
      <c r="R38" s="6" t="s">
        <v>342</v>
      </c>
      <c r="S38" s="9">
        <v>-16</v>
      </c>
      <c r="T38" s="9" t="s">
        <v>352</v>
      </c>
      <c r="U38" s="9" t="s">
        <v>437</v>
      </c>
    </row>
    <row r="39" spans="1:21" ht="195" x14ac:dyDescent="0.25">
      <c r="A39" s="6">
        <v>34</v>
      </c>
      <c r="B39" s="6">
        <v>13</v>
      </c>
      <c r="C39" s="6" t="s">
        <v>43</v>
      </c>
      <c r="D39" s="6">
        <v>768142016</v>
      </c>
      <c r="E39" s="6" t="s">
        <v>405</v>
      </c>
      <c r="F39" s="6" t="s">
        <v>31</v>
      </c>
      <c r="G39" s="7">
        <v>42495</v>
      </c>
      <c r="H39" s="7">
        <v>42517</v>
      </c>
      <c r="I39" s="7">
        <v>42509</v>
      </c>
      <c r="J39" s="7" t="s">
        <v>46</v>
      </c>
      <c r="K39" s="6" t="s">
        <v>161</v>
      </c>
      <c r="L39" s="6" t="s">
        <v>52</v>
      </c>
      <c r="M39" s="6" t="s">
        <v>45</v>
      </c>
      <c r="N39" s="6" t="s">
        <v>34</v>
      </c>
      <c r="O39" s="6" t="s">
        <v>162</v>
      </c>
      <c r="P39" s="6" t="s">
        <v>409</v>
      </c>
      <c r="Q39" s="8">
        <v>9</v>
      </c>
      <c r="R39" s="6" t="s">
        <v>342</v>
      </c>
      <c r="S39" s="9">
        <v>-16</v>
      </c>
      <c r="T39" s="9" t="s">
        <v>352</v>
      </c>
      <c r="U39" s="9" t="s">
        <v>437</v>
      </c>
    </row>
    <row r="40" spans="1:21" ht="45" x14ac:dyDescent="0.25">
      <c r="A40" s="6">
        <v>35</v>
      </c>
      <c r="B40" s="6">
        <v>14</v>
      </c>
      <c r="C40" s="6" t="s">
        <v>35</v>
      </c>
      <c r="D40" s="6">
        <v>782312016</v>
      </c>
      <c r="E40" s="6" t="s">
        <v>405</v>
      </c>
      <c r="F40" s="6" t="s">
        <v>163</v>
      </c>
      <c r="G40" s="7">
        <v>42496</v>
      </c>
      <c r="H40" s="7">
        <v>42521</v>
      </c>
      <c r="I40" s="7">
        <v>42502</v>
      </c>
      <c r="J40" s="7" t="s">
        <v>164</v>
      </c>
      <c r="K40" s="6" t="s">
        <v>165</v>
      </c>
      <c r="L40" s="6" t="s">
        <v>32</v>
      </c>
      <c r="M40" s="6" t="s">
        <v>40</v>
      </c>
      <c r="N40" s="6" t="s">
        <v>38</v>
      </c>
      <c r="O40" s="6" t="s">
        <v>166</v>
      </c>
      <c r="P40" s="6" t="s">
        <v>407</v>
      </c>
      <c r="Q40" s="8">
        <v>3</v>
      </c>
      <c r="R40" s="6" t="s">
        <v>342</v>
      </c>
      <c r="S40" s="9">
        <v>-15</v>
      </c>
      <c r="T40" s="6" t="s">
        <v>31</v>
      </c>
      <c r="U40" s="6" t="s">
        <v>31</v>
      </c>
    </row>
    <row r="41" spans="1:21" ht="45" x14ac:dyDescent="0.25">
      <c r="A41" s="6">
        <v>36</v>
      </c>
      <c r="B41" s="6">
        <v>15</v>
      </c>
      <c r="C41" s="6" t="s">
        <v>35</v>
      </c>
      <c r="D41" s="6">
        <v>803622016</v>
      </c>
      <c r="E41" s="6" t="s">
        <v>405</v>
      </c>
      <c r="F41" s="6" t="s">
        <v>167</v>
      </c>
      <c r="G41" s="7">
        <v>42501</v>
      </c>
      <c r="H41" s="7">
        <v>42523</v>
      </c>
      <c r="I41" s="7">
        <v>42523</v>
      </c>
      <c r="J41" s="7" t="s">
        <v>168</v>
      </c>
      <c r="K41" s="6" t="s">
        <v>169</v>
      </c>
      <c r="L41" s="6" t="s">
        <v>32</v>
      </c>
      <c r="M41" s="6" t="s">
        <v>37</v>
      </c>
      <c r="N41" s="6" t="s">
        <v>38</v>
      </c>
      <c r="O41" s="6" t="s">
        <v>170</v>
      </c>
      <c r="P41" s="6" t="s">
        <v>408</v>
      </c>
      <c r="Q41" s="8">
        <v>15</v>
      </c>
      <c r="R41" s="6" t="s">
        <v>342</v>
      </c>
      <c r="S41" s="9">
        <v>-13</v>
      </c>
      <c r="T41" s="6" t="s">
        <v>31</v>
      </c>
      <c r="U41" s="6" t="s">
        <v>31</v>
      </c>
    </row>
    <row r="42" spans="1:21" ht="45" x14ac:dyDescent="0.25">
      <c r="A42" s="6">
        <v>37</v>
      </c>
      <c r="B42" s="6">
        <v>16</v>
      </c>
      <c r="C42" s="6" t="s">
        <v>35</v>
      </c>
      <c r="D42" s="6">
        <v>807032016</v>
      </c>
      <c r="E42" s="6" t="s">
        <v>405</v>
      </c>
      <c r="F42" s="6" t="s">
        <v>171</v>
      </c>
      <c r="G42" s="7">
        <v>42501</v>
      </c>
      <c r="H42" s="7">
        <v>42523</v>
      </c>
      <c r="I42" s="7">
        <v>42503</v>
      </c>
      <c r="J42" s="7" t="s">
        <v>172</v>
      </c>
      <c r="K42" s="6" t="s">
        <v>173</v>
      </c>
      <c r="L42" s="6" t="s">
        <v>32</v>
      </c>
      <c r="M42" s="6" t="s">
        <v>40</v>
      </c>
      <c r="N42" s="6" t="s">
        <v>38</v>
      </c>
      <c r="O42" s="6" t="s">
        <v>174</v>
      </c>
      <c r="P42" s="6" t="s">
        <v>407</v>
      </c>
      <c r="Q42" s="8">
        <v>2</v>
      </c>
      <c r="R42" s="6" t="s">
        <v>342</v>
      </c>
      <c r="S42" s="9">
        <v>-13</v>
      </c>
      <c r="T42" s="6" t="s">
        <v>31</v>
      </c>
      <c r="U42" s="6" t="s">
        <v>31</v>
      </c>
    </row>
    <row r="43" spans="1:21" ht="45" x14ac:dyDescent="0.25">
      <c r="A43" s="6">
        <v>38</v>
      </c>
      <c r="B43" s="6">
        <v>17</v>
      </c>
      <c r="C43" s="6" t="s">
        <v>35</v>
      </c>
      <c r="D43" s="6">
        <v>808632016</v>
      </c>
      <c r="E43" s="6" t="s">
        <v>405</v>
      </c>
      <c r="F43" s="6" t="s">
        <v>175</v>
      </c>
      <c r="G43" s="7">
        <v>42501</v>
      </c>
      <c r="H43" s="7">
        <v>42523</v>
      </c>
      <c r="I43" s="7">
        <v>42523</v>
      </c>
      <c r="J43" s="7" t="s">
        <v>176</v>
      </c>
      <c r="K43" s="6" t="s">
        <v>177</v>
      </c>
      <c r="L43" s="6" t="s">
        <v>32</v>
      </c>
      <c r="M43" s="6" t="s">
        <v>42</v>
      </c>
      <c r="N43" s="6" t="s">
        <v>38</v>
      </c>
      <c r="O43" s="6" t="s">
        <v>178</v>
      </c>
      <c r="P43" s="6" t="s">
        <v>406</v>
      </c>
      <c r="Q43" s="8">
        <v>15</v>
      </c>
      <c r="R43" s="6" t="s">
        <v>342</v>
      </c>
      <c r="S43" s="9">
        <v>-13</v>
      </c>
      <c r="T43" s="6" t="s">
        <v>31</v>
      </c>
      <c r="U43" s="6" t="s">
        <v>31</v>
      </c>
    </row>
    <row r="44" spans="1:21" ht="30" x14ac:dyDescent="0.25">
      <c r="A44" s="6">
        <v>39</v>
      </c>
      <c r="B44" s="6">
        <v>18</v>
      </c>
      <c r="C44" s="6" t="s">
        <v>49</v>
      </c>
      <c r="D44" s="6">
        <v>824262016</v>
      </c>
      <c r="E44" s="6" t="s">
        <v>405</v>
      </c>
      <c r="F44" s="6" t="s">
        <v>183</v>
      </c>
      <c r="G44" s="7">
        <v>42503</v>
      </c>
      <c r="H44" s="7">
        <v>42528</v>
      </c>
      <c r="I44" s="7">
        <v>42523</v>
      </c>
      <c r="J44" s="7" t="s">
        <v>184</v>
      </c>
      <c r="K44" s="6" t="s">
        <v>185</v>
      </c>
      <c r="L44" s="6" t="s">
        <v>39</v>
      </c>
      <c r="M44" s="6" t="s">
        <v>33</v>
      </c>
      <c r="N44" s="6" t="s">
        <v>48</v>
      </c>
      <c r="O44" s="6" t="s">
        <v>186</v>
      </c>
      <c r="P44" s="6" t="s">
        <v>343</v>
      </c>
      <c r="Q44" s="8">
        <v>13</v>
      </c>
      <c r="R44" s="6" t="s">
        <v>342</v>
      </c>
      <c r="S44" s="9">
        <v>-11</v>
      </c>
      <c r="T44" s="6" t="s">
        <v>31</v>
      </c>
      <c r="U44" s="6" t="s">
        <v>31</v>
      </c>
    </row>
    <row r="45" spans="1:21" ht="30" x14ac:dyDescent="0.25">
      <c r="A45" s="6">
        <v>40</v>
      </c>
      <c r="B45" s="6">
        <v>19</v>
      </c>
      <c r="C45" s="6" t="s">
        <v>49</v>
      </c>
      <c r="D45" s="6">
        <v>824342016</v>
      </c>
      <c r="E45" s="6" t="s">
        <v>405</v>
      </c>
      <c r="F45" s="6" t="s">
        <v>187</v>
      </c>
      <c r="G45" s="7">
        <v>42503</v>
      </c>
      <c r="H45" s="7">
        <v>42528</v>
      </c>
      <c r="I45" s="7">
        <v>42522</v>
      </c>
      <c r="J45" s="7" t="s">
        <v>46</v>
      </c>
      <c r="K45" s="6" t="s">
        <v>188</v>
      </c>
      <c r="L45" s="6" t="s">
        <v>39</v>
      </c>
      <c r="M45" s="6" t="s">
        <v>33</v>
      </c>
      <c r="N45" s="6" t="s">
        <v>48</v>
      </c>
      <c r="O45" s="6" t="s">
        <v>189</v>
      </c>
      <c r="P45" s="6" t="s">
        <v>343</v>
      </c>
      <c r="Q45" s="8">
        <v>12</v>
      </c>
      <c r="R45" s="6" t="s">
        <v>342</v>
      </c>
      <c r="S45" s="9">
        <v>-11</v>
      </c>
      <c r="T45" s="6" t="s">
        <v>31</v>
      </c>
      <c r="U45" s="6" t="s">
        <v>31</v>
      </c>
    </row>
    <row r="46" spans="1:21" ht="30" x14ac:dyDescent="0.25">
      <c r="A46" s="6">
        <v>41</v>
      </c>
      <c r="B46" s="6">
        <v>20</v>
      </c>
      <c r="C46" s="6" t="s">
        <v>49</v>
      </c>
      <c r="D46" s="6">
        <v>824382016</v>
      </c>
      <c r="E46" s="6" t="s">
        <v>405</v>
      </c>
      <c r="F46" s="6" t="s">
        <v>190</v>
      </c>
      <c r="G46" s="7">
        <v>42503</v>
      </c>
      <c r="H46" s="7">
        <v>42528</v>
      </c>
      <c r="I46" s="7">
        <v>42523</v>
      </c>
      <c r="J46" s="7" t="s">
        <v>191</v>
      </c>
      <c r="K46" s="6" t="s">
        <v>192</v>
      </c>
      <c r="L46" s="6" t="s">
        <v>39</v>
      </c>
      <c r="M46" s="6" t="s">
        <v>33</v>
      </c>
      <c r="N46" s="6" t="s">
        <v>48</v>
      </c>
      <c r="O46" s="6" t="s">
        <v>193</v>
      </c>
      <c r="P46" s="6" t="s">
        <v>343</v>
      </c>
      <c r="Q46" s="8">
        <v>13</v>
      </c>
      <c r="R46" s="6" t="s">
        <v>342</v>
      </c>
      <c r="S46" s="9">
        <v>-11</v>
      </c>
      <c r="T46" s="6" t="s">
        <v>31</v>
      </c>
      <c r="U46" s="6" t="s">
        <v>31</v>
      </c>
    </row>
    <row r="47" spans="1:21" ht="30" x14ac:dyDescent="0.25">
      <c r="A47" s="6">
        <v>42</v>
      </c>
      <c r="B47" s="6">
        <v>21</v>
      </c>
      <c r="C47" s="6" t="s">
        <v>49</v>
      </c>
      <c r="D47" s="6">
        <v>824442016</v>
      </c>
      <c r="E47" s="6" t="s">
        <v>405</v>
      </c>
      <c r="F47" s="6" t="s">
        <v>194</v>
      </c>
      <c r="G47" s="7">
        <v>42503</v>
      </c>
      <c r="H47" s="7">
        <v>42528</v>
      </c>
      <c r="I47" s="7">
        <v>42523</v>
      </c>
      <c r="J47" s="7" t="s">
        <v>195</v>
      </c>
      <c r="K47" s="6" t="s">
        <v>196</v>
      </c>
      <c r="L47" s="6" t="s">
        <v>39</v>
      </c>
      <c r="M47" s="6" t="s">
        <v>33</v>
      </c>
      <c r="N47" s="6" t="s">
        <v>48</v>
      </c>
      <c r="O47" s="6" t="s">
        <v>197</v>
      </c>
      <c r="P47" s="6" t="s">
        <v>343</v>
      </c>
      <c r="Q47" s="8">
        <v>13</v>
      </c>
      <c r="R47" s="6" t="s">
        <v>342</v>
      </c>
      <c r="S47" s="9">
        <v>-11</v>
      </c>
      <c r="T47" s="6" t="s">
        <v>31</v>
      </c>
      <c r="U47" s="6" t="s">
        <v>31</v>
      </c>
    </row>
    <row r="48" spans="1:21" ht="60" x14ac:dyDescent="0.25">
      <c r="A48" s="6">
        <v>43</v>
      </c>
      <c r="B48" s="6">
        <v>22</v>
      </c>
      <c r="C48" s="6" t="s">
        <v>43</v>
      </c>
      <c r="D48" s="6">
        <v>824492016</v>
      </c>
      <c r="E48" s="6" t="s">
        <v>405</v>
      </c>
      <c r="F48" s="6" t="s">
        <v>198</v>
      </c>
      <c r="G48" s="7">
        <v>42503</v>
      </c>
      <c r="H48" s="7">
        <v>42528</v>
      </c>
      <c r="I48" s="7">
        <v>42522</v>
      </c>
      <c r="J48" s="7" t="s">
        <v>199</v>
      </c>
      <c r="K48" s="6" t="s">
        <v>200</v>
      </c>
      <c r="L48" s="6" t="s">
        <v>52</v>
      </c>
      <c r="M48" s="6" t="s">
        <v>33</v>
      </c>
      <c r="N48" s="6" t="s">
        <v>48</v>
      </c>
      <c r="O48" s="6" t="s">
        <v>201</v>
      </c>
      <c r="P48" s="6" t="s">
        <v>343</v>
      </c>
      <c r="Q48" s="8">
        <v>12</v>
      </c>
      <c r="R48" s="6" t="s">
        <v>342</v>
      </c>
      <c r="S48" s="9">
        <v>-11</v>
      </c>
      <c r="T48" s="6" t="s">
        <v>400</v>
      </c>
      <c r="U48" s="9" t="s">
        <v>354</v>
      </c>
    </row>
    <row r="49" spans="1:21" ht="30" x14ac:dyDescent="0.25">
      <c r="A49" s="6">
        <v>44</v>
      </c>
      <c r="B49" s="6">
        <v>23</v>
      </c>
      <c r="C49" s="6" t="s">
        <v>49</v>
      </c>
      <c r="D49" s="6">
        <v>824542016</v>
      </c>
      <c r="E49" s="6" t="s">
        <v>405</v>
      </c>
      <c r="F49" s="6" t="s">
        <v>202</v>
      </c>
      <c r="G49" s="7">
        <v>42503</v>
      </c>
      <c r="H49" s="7">
        <v>42528</v>
      </c>
      <c r="I49" s="7">
        <v>42522</v>
      </c>
      <c r="J49" s="7" t="s">
        <v>203</v>
      </c>
      <c r="K49" s="6" t="s">
        <v>204</v>
      </c>
      <c r="L49" s="6" t="s">
        <v>39</v>
      </c>
      <c r="M49" s="6" t="s">
        <v>33</v>
      </c>
      <c r="N49" s="6" t="s">
        <v>48</v>
      </c>
      <c r="O49" s="6" t="s">
        <v>205</v>
      </c>
      <c r="P49" s="6" t="s">
        <v>343</v>
      </c>
      <c r="Q49" s="8">
        <v>12</v>
      </c>
      <c r="R49" s="6" t="s">
        <v>342</v>
      </c>
      <c r="S49" s="9">
        <v>-11</v>
      </c>
      <c r="T49" s="6" t="s">
        <v>31</v>
      </c>
      <c r="U49" s="6" t="s">
        <v>31</v>
      </c>
    </row>
    <row r="50" spans="1:21" ht="30" x14ac:dyDescent="0.25">
      <c r="A50" s="6">
        <v>45</v>
      </c>
      <c r="B50" s="6">
        <v>24</v>
      </c>
      <c r="C50" s="6" t="s">
        <v>49</v>
      </c>
      <c r="D50" s="6">
        <v>824622016</v>
      </c>
      <c r="E50" s="6" t="s">
        <v>405</v>
      </c>
      <c r="F50" s="6" t="s">
        <v>206</v>
      </c>
      <c r="G50" s="7">
        <v>42503</v>
      </c>
      <c r="H50" s="7">
        <v>42528</v>
      </c>
      <c r="I50" s="7">
        <v>42522</v>
      </c>
      <c r="J50" s="7" t="s">
        <v>57</v>
      </c>
      <c r="K50" s="6" t="s">
        <v>207</v>
      </c>
      <c r="L50" s="6" t="s">
        <v>39</v>
      </c>
      <c r="M50" s="6" t="s">
        <v>33</v>
      </c>
      <c r="N50" s="6" t="s">
        <v>48</v>
      </c>
      <c r="O50" s="6" t="s">
        <v>208</v>
      </c>
      <c r="P50" s="6" t="s">
        <v>343</v>
      </c>
      <c r="Q50" s="8">
        <v>12</v>
      </c>
      <c r="R50" s="6" t="s">
        <v>342</v>
      </c>
      <c r="S50" s="9">
        <v>-11</v>
      </c>
      <c r="T50" s="6" t="s">
        <v>31</v>
      </c>
      <c r="U50" s="6" t="s">
        <v>31</v>
      </c>
    </row>
    <row r="51" spans="1:21" ht="30" x14ac:dyDescent="0.25">
      <c r="A51" s="6">
        <v>46</v>
      </c>
      <c r="B51" s="6">
        <v>25</v>
      </c>
      <c r="C51" s="6" t="s">
        <v>47</v>
      </c>
      <c r="D51" s="6">
        <v>824672016</v>
      </c>
      <c r="E51" s="6" t="s">
        <v>405</v>
      </c>
      <c r="F51" s="6" t="s">
        <v>209</v>
      </c>
      <c r="G51" s="7">
        <v>42503</v>
      </c>
      <c r="H51" s="7">
        <v>42528</v>
      </c>
      <c r="I51" s="7">
        <v>42522</v>
      </c>
      <c r="J51" s="7" t="s">
        <v>210</v>
      </c>
      <c r="K51" s="6" t="s">
        <v>211</v>
      </c>
      <c r="L51" s="6" t="s">
        <v>39</v>
      </c>
      <c r="M51" s="6" t="s">
        <v>33</v>
      </c>
      <c r="N51" s="6" t="s">
        <v>48</v>
      </c>
      <c r="O51" s="6" t="s">
        <v>212</v>
      </c>
      <c r="P51" s="6" t="s">
        <v>343</v>
      </c>
      <c r="Q51" s="8">
        <v>12</v>
      </c>
      <c r="R51" s="6" t="s">
        <v>342</v>
      </c>
      <c r="S51" s="9">
        <v>-11</v>
      </c>
      <c r="T51" s="6" t="s">
        <v>401</v>
      </c>
      <c r="U51" s="9" t="s">
        <v>354</v>
      </c>
    </row>
    <row r="52" spans="1:21" ht="30" x14ac:dyDescent="0.25">
      <c r="A52" s="6">
        <v>47</v>
      </c>
      <c r="B52" s="6">
        <v>26</v>
      </c>
      <c r="C52" s="6" t="s">
        <v>47</v>
      </c>
      <c r="D52" s="6">
        <v>824742016</v>
      </c>
      <c r="E52" s="6" t="s">
        <v>405</v>
      </c>
      <c r="F52" s="6" t="s">
        <v>213</v>
      </c>
      <c r="G52" s="7">
        <v>42503</v>
      </c>
      <c r="H52" s="7">
        <v>42528</v>
      </c>
      <c r="I52" s="7">
        <v>42522</v>
      </c>
      <c r="J52" s="7" t="s">
        <v>214</v>
      </c>
      <c r="K52" s="6" t="s">
        <v>211</v>
      </c>
      <c r="L52" s="6" t="s">
        <v>39</v>
      </c>
      <c r="M52" s="6" t="s">
        <v>33</v>
      </c>
      <c r="N52" s="6" t="s">
        <v>48</v>
      </c>
      <c r="O52" s="6" t="s">
        <v>215</v>
      </c>
      <c r="P52" s="6" t="s">
        <v>343</v>
      </c>
      <c r="Q52" s="8">
        <v>12</v>
      </c>
      <c r="R52" s="6" t="s">
        <v>342</v>
      </c>
      <c r="S52" s="9">
        <v>-11</v>
      </c>
      <c r="T52" s="9" t="s">
        <v>355</v>
      </c>
      <c r="U52" s="9" t="s">
        <v>354</v>
      </c>
    </row>
    <row r="53" spans="1:21" ht="30" x14ac:dyDescent="0.25">
      <c r="A53" s="6">
        <v>48</v>
      </c>
      <c r="B53" s="6">
        <v>27</v>
      </c>
      <c r="C53" s="6" t="s">
        <v>47</v>
      </c>
      <c r="D53" s="6">
        <v>824802016</v>
      </c>
      <c r="E53" s="6" t="s">
        <v>405</v>
      </c>
      <c r="F53" s="6" t="s">
        <v>216</v>
      </c>
      <c r="G53" s="7">
        <v>42503</v>
      </c>
      <c r="H53" s="7">
        <v>42528</v>
      </c>
      <c r="I53" s="7">
        <v>42522</v>
      </c>
      <c r="J53" s="7" t="s">
        <v>217</v>
      </c>
      <c r="K53" s="6" t="s">
        <v>211</v>
      </c>
      <c r="L53" s="6" t="s">
        <v>39</v>
      </c>
      <c r="M53" s="6" t="s">
        <v>33</v>
      </c>
      <c r="N53" s="6" t="s">
        <v>48</v>
      </c>
      <c r="O53" s="6" t="s">
        <v>218</v>
      </c>
      <c r="P53" s="6" t="s">
        <v>343</v>
      </c>
      <c r="Q53" s="8">
        <v>12</v>
      </c>
      <c r="R53" s="6" t="s">
        <v>342</v>
      </c>
      <c r="S53" s="9">
        <v>-11</v>
      </c>
      <c r="T53" s="9" t="s">
        <v>355</v>
      </c>
      <c r="U53" s="9" t="s">
        <v>354</v>
      </c>
    </row>
    <row r="54" spans="1:21" ht="30" x14ac:dyDescent="0.25">
      <c r="A54" s="6">
        <v>49</v>
      </c>
      <c r="B54" s="6">
        <v>28</v>
      </c>
      <c r="C54" s="6" t="s">
        <v>49</v>
      </c>
      <c r="D54" s="6">
        <v>824822016</v>
      </c>
      <c r="E54" s="6" t="s">
        <v>405</v>
      </c>
      <c r="F54" s="6" t="s">
        <v>219</v>
      </c>
      <c r="G54" s="7">
        <v>42503</v>
      </c>
      <c r="H54" s="7">
        <v>42528</v>
      </c>
      <c r="I54" s="7">
        <v>42521</v>
      </c>
      <c r="J54" s="7" t="s">
        <v>220</v>
      </c>
      <c r="K54" s="6" t="s">
        <v>221</v>
      </c>
      <c r="L54" s="6" t="s">
        <v>39</v>
      </c>
      <c r="M54" s="6" t="s">
        <v>33</v>
      </c>
      <c r="N54" s="6" t="s">
        <v>48</v>
      </c>
      <c r="O54" s="6" t="s">
        <v>222</v>
      </c>
      <c r="P54" s="6" t="s">
        <v>343</v>
      </c>
      <c r="Q54" s="8">
        <v>11</v>
      </c>
      <c r="R54" s="6" t="s">
        <v>342</v>
      </c>
      <c r="S54" s="9">
        <v>-11</v>
      </c>
      <c r="T54" s="6" t="s">
        <v>31</v>
      </c>
      <c r="U54" s="6" t="s">
        <v>31</v>
      </c>
    </row>
    <row r="55" spans="1:21" ht="45" x14ac:dyDescent="0.25">
      <c r="A55" s="6">
        <v>50</v>
      </c>
      <c r="B55" s="6">
        <v>29</v>
      </c>
      <c r="C55" s="6" t="s">
        <v>35</v>
      </c>
      <c r="D55" s="6">
        <v>824172016</v>
      </c>
      <c r="E55" s="6" t="s">
        <v>405</v>
      </c>
      <c r="F55" s="6" t="s">
        <v>179</v>
      </c>
      <c r="G55" s="7">
        <v>42503</v>
      </c>
      <c r="H55" s="7">
        <v>42528</v>
      </c>
      <c r="I55" s="7">
        <v>42522</v>
      </c>
      <c r="J55" s="7" t="s">
        <v>180</v>
      </c>
      <c r="K55" s="6" t="s">
        <v>181</v>
      </c>
      <c r="L55" s="6" t="s">
        <v>32</v>
      </c>
      <c r="M55" s="6" t="s">
        <v>41</v>
      </c>
      <c r="N55" s="6" t="s">
        <v>38</v>
      </c>
      <c r="O55" s="6" t="s">
        <v>182</v>
      </c>
      <c r="P55" s="6" t="s">
        <v>343</v>
      </c>
      <c r="Q55" s="8">
        <v>12</v>
      </c>
      <c r="R55" s="6" t="s">
        <v>342</v>
      </c>
      <c r="S55" s="9">
        <v>-11</v>
      </c>
      <c r="T55" s="6" t="s">
        <v>31</v>
      </c>
      <c r="U55" s="6" t="s">
        <v>31</v>
      </c>
    </row>
    <row r="56" spans="1:21" ht="60" x14ac:dyDescent="0.25">
      <c r="A56" s="6">
        <v>51</v>
      </c>
      <c r="B56" s="6">
        <v>30</v>
      </c>
      <c r="C56" s="6" t="s">
        <v>35</v>
      </c>
      <c r="D56" s="6">
        <v>823842016</v>
      </c>
      <c r="E56" s="6" t="s">
        <v>405</v>
      </c>
      <c r="F56" s="6" t="s">
        <v>31</v>
      </c>
      <c r="G56" s="7">
        <v>42503</v>
      </c>
      <c r="H56" s="7">
        <v>42528</v>
      </c>
      <c r="I56" s="7">
        <v>42516</v>
      </c>
      <c r="J56" s="7" t="s">
        <v>223</v>
      </c>
      <c r="K56" s="6" t="s">
        <v>224</v>
      </c>
      <c r="L56" s="6" t="s">
        <v>32</v>
      </c>
      <c r="M56" s="6" t="s">
        <v>53</v>
      </c>
      <c r="N56" s="6" t="s">
        <v>34</v>
      </c>
      <c r="O56" s="6" t="s">
        <v>378</v>
      </c>
      <c r="P56" s="6" t="s">
        <v>411</v>
      </c>
      <c r="Q56" s="8">
        <v>9</v>
      </c>
      <c r="R56" s="6" t="s">
        <v>342</v>
      </c>
      <c r="S56" s="9">
        <v>-11</v>
      </c>
      <c r="T56" s="6" t="s">
        <v>31</v>
      </c>
      <c r="U56" s="6" t="s">
        <v>31</v>
      </c>
    </row>
    <row r="57" spans="1:21" ht="45" x14ac:dyDescent="0.25">
      <c r="A57" s="6">
        <v>52</v>
      </c>
      <c r="B57" s="6">
        <v>31</v>
      </c>
      <c r="C57" s="6" t="s">
        <v>35</v>
      </c>
      <c r="D57" s="6">
        <v>795282016</v>
      </c>
      <c r="E57" s="6" t="s">
        <v>405</v>
      </c>
      <c r="F57" s="6" t="s">
        <v>31</v>
      </c>
      <c r="G57" s="7">
        <v>42503</v>
      </c>
      <c r="H57" s="7">
        <v>42528</v>
      </c>
      <c r="I57" s="7">
        <v>42523</v>
      </c>
      <c r="J57" s="7" t="s">
        <v>225</v>
      </c>
      <c r="K57" s="6" t="s">
        <v>226</v>
      </c>
      <c r="L57" s="6" t="s">
        <v>32</v>
      </c>
      <c r="M57" s="6" t="s">
        <v>41</v>
      </c>
      <c r="N57" s="6" t="s">
        <v>34</v>
      </c>
      <c r="O57" s="6" t="s">
        <v>227</v>
      </c>
      <c r="P57" s="6" t="s">
        <v>343</v>
      </c>
      <c r="Q57" s="8">
        <v>13</v>
      </c>
      <c r="R57" s="6" t="s">
        <v>342</v>
      </c>
      <c r="S57" s="9">
        <v>-11</v>
      </c>
      <c r="T57" s="6" t="s">
        <v>31</v>
      </c>
      <c r="U57" s="6" t="s">
        <v>31</v>
      </c>
    </row>
    <row r="58" spans="1:21" ht="45" x14ac:dyDescent="0.25">
      <c r="A58" s="6">
        <v>53</v>
      </c>
      <c r="B58" s="6">
        <v>32</v>
      </c>
      <c r="C58" s="6" t="s">
        <v>35</v>
      </c>
      <c r="D58" s="6">
        <v>827612016</v>
      </c>
      <c r="E58" s="6" t="s">
        <v>405</v>
      </c>
      <c r="F58" s="6" t="s">
        <v>228</v>
      </c>
      <c r="G58" s="7">
        <v>42503</v>
      </c>
      <c r="H58" s="7">
        <v>42528</v>
      </c>
      <c r="I58" s="7">
        <v>42523</v>
      </c>
      <c r="J58" s="7" t="s">
        <v>229</v>
      </c>
      <c r="K58" s="6" t="s">
        <v>230</v>
      </c>
      <c r="L58" s="6" t="s">
        <v>32</v>
      </c>
      <c r="M58" s="6" t="s">
        <v>37</v>
      </c>
      <c r="N58" s="6" t="s">
        <v>38</v>
      </c>
      <c r="O58" s="6" t="s">
        <v>231</v>
      </c>
      <c r="P58" s="6" t="s">
        <v>408</v>
      </c>
      <c r="Q58" s="8">
        <v>13</v>
      </c>
      <c r="R58" s="6" t="s">
        <v>342</v>
      </c>
      <c r="S58" s="9">
        <v>-11</v>
      </c>
      <c r="T58" s="6" t="s">
        <v>31</v>
      </c>
      <c r="U58" s="6" t="s">
        <v>31</v>
      </c>
    </row>
    <row r="59" spans="1:21" ht="30" x14ac:dyDescent="0.25">
      <c r="A59" s="6">
        <v>54</v>
      </c>
      <c r="B59" s="6">
        <v>33</v>
      </c>
      <c r="C59" s="6" t="s">
        <v>47</v>
      </c>
      <c r="D59" s="6">
        <v>879292016</v>
      </c>
      <c r="E59" s="6" t="s">
        <v>405</v>
      </c>
      <c r="F59" s="6" t="s">
        <v>232</v>
      </c>
      <c r="G59" s="7">
        <v>42510</v>
      </c>
      <c r="H59" s="7">
        <v>42535</v>
      </c>
      <c r="I59" s="7">
        <v>42515</v>
      </c>
      <c r="J59" s="7" t="s">
        <v>46</v>
      </c>
      <c r="K59" s="6" t="s">
        <v>233</v>
      </c>
      <c r="L59" s="6" t="s">
        <v>54</v>
      </c>
      <c r="M59" s="6" t="s">
        <v>36</v>
      </c>
      <c r="N59" s="6" t="s">
        <v>48</v>
      </c>
      <c r="O59" s="6" t="s">
        <v>234</v>
      </c>
      <c r="P59" s="6" t="s">
        <v>410</v>
      </c>
      <c r="Q59" s="8">
        <v>3</v>
      </c>
      <c r="R59" s="6" t="s">
        <v>342</v>
      </c>
      <c r="S59" s="9">
        <v>-6</v>
      </c>
      <c r="T59" s="9" t="s">
        <v>357</v>
      </c>
      <c r="U59" s="9" t="s">
        <v>354</v>
      </c>
    </row>
    <row r="60" spans="1:21" ht="60" x14ac:dyDescent="0.25">
      <c r="A60" s="6">
        <v>55</v>
      </c>
      <c r="B60" s="6">
        <v>34</v>
      </c>
      <c r="C60" s="6" t="s">
        <v>47</v>
      </c>
      <c r="D60" s="6">
        <v>879352016</v>
      </c>
      <c r="E60" s="6" t="s">
        <v>405</v>
      </c>
      <c r="F60" s="6" t="s">
        <v>235</v>
      </c>
      <c r="G60" s="7">
        <v>42510</v>
      </c>
      <c r="H60" s="7">
        <v>42535</v>
      </c>
      <c r="I60" s="7">
        <v>42515</v>
      </c>
      <c r="J60" s="7" t="s">
        <v>236</v>
      </c>
      <c r="K60" s="6" t="s">
        <v>237</v>
      </c>
      <c r="L60" s="6" t="s">
        <v>54</v>
      </c>
      <c r="M60" s="6" t="s">
        <v>36</v>
      </c>
      <c r="N60" s="6" t="s">
        <v>48</v>
      </c>
      <c r="O60" s="6" t="s">
        <v>238</v>
      </c>
      <c r="P60" s="6" t="s">
        <v>410</v>
      </c>
      <c r="Q60" s="8">
        <v>3</v>
      </c>
      <c r="R60" s="6" t="s">
        <v>342</v>
      </c>
      <c r="S60" s="9">
        <v>-6</v>
      </c>
      <c r="T60" s="9" t="s">
        <v>358</v>
      </c>
      <c r="U60" s="9" t="s">
        <v>354</v>
      </c>
    </row>
    <row r="61" spans="1:21" ht="60" x14ac:dyDescent="0.25">
      <c r="A61" s="6">
        <v>56</v>
      </c>
      <c r="B61" s="6">
        <v>35</v>
      </c>
      <c r="C61" s="6" t="s">
        <v>47</v>
      </c>
      <c r="D61" s="6">
        <v>879412016</v>
      </c>
      <c r="E61" s="6" t="s">
        <v>405</v>
      </c>
      <c r="F61" s="6" t="s">
        <v>239</v>
      </c>
      <c r="G61" s="7">
        <v>42510</v>
      </c>
      <c r="H61" s="7">
        <v>42535</v>
      </c>
      <c r="I61" s="7">
        <v>42515</v>
      </c>
      <c r="J61" s="7" t="s">
        <v>240</v>
      </c>
      <c r="K61" s="6" t="s">
        <v>237</v>
      </c>
      <c r="L61" s="6" t="s">
        <v>54</v>
      </c>
      <c r="M61" s="6" t="s">
        <v>36</v>
      </c>
      <c r="N61" s="6" t="s">
        <v>48</v>
      </c>
      <c r="O61" s="6" t="s">
        <v>241</v>
      </c>
      <c r="P61" s="6" t="s">
        <v>410</v>
      </c>
      <c r="Q61" s="8">
        <v>3</v>
      </c>
      <c r="R61" s="6" t="s">
        <v>342</v>
      </c>
      <c r="S61" s="9">
        <v>-6</v>
      </c>
      <c r="T61" s="9" t="s">
        <v>358</v>
      </c>
      <c r="U61" s="9" t="s">
        <v>354</v>
      </c>
    </row>
    <row r="62" spans="1:21" ht="45" x14ac:dyDescent="0.25">
      <c r="A62" s="6">
        <v>57</v>
      </c>
      <c r="B62" s="6">
        <v>36</v>
      </c>
      <c r="C62" s="6" t="s">
        <v>47</v>
      </c>
      <c r="D62" s="6">
        <v>879442016</v>
      </c>
      <c r="E62" s="6" t="s">
        <v>405</v>
      </c>
      <c r="F62" s="6" t="s">
        <v>242</v>
      </c>
      <c r="G62" s="7">
        <v>42510</v>
      </c>
      <c r="H62" s="7">
        <v>42535</v>
      </c>
      <c r="I62" s="7">
        <v>42515</v>
      </c>
      <c r="J62" s="7" t="s">
        <v>243</v>
      </c>
      <c r="K62" s="6" t="s">
        <v>244</v>
      </c>
      <c r="L62" s="6" t="s">
        <v>54</v>
      </c>
      <c r="M62" s="6" t="s">
        <v>36</v>
      </c>
      <c r="N62" s="6" t="s">
        <v>48</v>
      </c>
      <c r="O62" s="6" t="s">
        <v>245</v>
      </c>
      <c r="P62" s="6" t="s">
        <v>410</v>
      </c>
      <c r="Q62" s="8">
        <v>3</v>
      </c>
      <c r="R62" s="6" t="s">
        <v>342</v>
      </c>
      <c r="S62" s="9">
        <v>-6</v>
      </c>
      <c r="T62" s="9" t="s">
        <v>359</v>
      </c>
      <c r="U62" s="9" t="s">
        <v>354</v>
      </c>
    </row>
    <row r="63" spans="1:21" ht="30" x14ac:dyDescent="0.25">
      <c r="A63" s="6">
        <v>58</v>
      </c>
      <c r="B63" s="6">
        <v>37</v>
      </c>
      <c r="C63" s="6" t="s">
        <v>49</v>
      </c>
      <c r="D63" s="6">
        <v>879562016</v>
      </c>
      <c r="E63" s="6" t="s">
        <v>405</v>
      </c>
      <c r="F63" s="6" t="s">
        <v>246</v>
      </c>
      <c r="G63" s="7">
        <v>42510</v>
      </c>
      <c r="H63" s="7">
        <v>42535</v>
      </c>
      <c r="I63" s="7">
        <v>42530</v>
      </c>
      <c r="J63" s="7" t="s">
        <v>247</v>
      </c>
      <c r="K63" s="6" t="s">
        <v>248</v>
      </c>
      <c r="L63" s="6" t="s">
        <v>39</v>
      </c>
      <c r="M63" s="6" t="s">
        <v>33</v>
      </c>
      <c r="N63" s="6" t="s">
        <v>48</v>
      </c>
      <c r="O63" s="6" t="s">
        <v>249</v>
      </c>
      <c r="P63" s="6" t="s">
        <v>343</v>
      </c>
      <c r="Q63" s="8">
        <v>12</v>
      </c>
      <c r="R63" s="6" t="s">
        <v>342</v>
      </c>
      <c r="S63" s="9">
        <v>-6</v>
      </c>
      <c r="T63" s="6" t="s">
        <v>31</v>
      </c>
      <c r="U63" s="6" t="s">
        <v>31</v>
      </c>
    </row>
    <row r="64" spans="1:21" ht="90" x14ac:dyDescent="0.25">
      <c r="A64" s="6">
        <v>59</v>
      </c>
      <c r="B64" s="6">
        <v>38</v>
      </c>
      <c r="C64" s="6" t="s">
        <v>35</v>
      </c>
      <c r="D64" s="6">
        <v>877602016</v>
      </c>
      <c r="E64" s="6" t="s">
        <v>405</v>
      </c>
      <c r="F64" s="6" t="s">
        <v>31</v>
      </c>
      <c r="G64" s="7">
        <v>42513</v>
      </c>
      <c r="H64" s="7">
        <v>42536</v>
      </c>
      <c r="I64" s="7">
        <v>42531</v>
      </c>
      <c r="J64" s="7" t="s">
        <v>250</v>
      </c>
      <c r="K64" s="6" t="s">
        <v>251</v>
      </c>
      <c r="L64" s="6" t="s">
        <v>32</v>
      </c>
      <c r="M64" s="6" t="s">
        <v>33</v>
      </c>
      <c r="N64" s="6" t="s">
        <v>34</v>
      </c>
      <c r="O64" s="6" t="s">
        <v>252</v>
      </c>
      <c r="P64" s="6" t="s">
        <v>343</v>
      </c>
      <c r="Q64" s="8">
        <v>12</v>
      </c>
      <c r="R64" s="6" t="s">
        <v>342</v>
      </c>
      <c r="S64" s="9">
        <v>-5</v>
      </c>
      <c r="T64" s="6" t="s">
        <v>31</v>
      </c>
      <c r="U64" s="6" t="s">
        <v>31</v>
      </c>
    </row>
    <row r="65" spans="1:21" ht="45" x14ac:dyDescent="0.25">
      <c r="A65" s="6">
        <v>60</v>
      </c>
      <c r="B65" s="6">
        <v>39</v>
      </c>
      <c r="C65" s="6" t="s">
        <v>35</v>
      </c>
      <c r="D65" s="6">
        <v>878482016</v>
      </c>
      <c r="E65" s="6" t="s">
        <v>405</v>
      </c>
      <c r="F65" s="6" t="s">
        <v>31</v>
      </c>
      <c r="G65" s="7">
        <v>42513</v>
      </c>
      <c r="H65" s="7">
        <v>42536</v>
      </c>
      <c r="I65" s="7">
        <v>42531</v>
      </c>
      <c r="J65" s="7" t="s">
        <v>253</v>
      </c>
      <c r="K65" s="6" t="s">
        <v>254</v>
      </c>
      <c r="L65" s="6" t="s">
        <v>32</v>
      </c>
      <c r="M65" s="6" t="s">
        <v>33</v>
      </c>
      <c r="N65" s="6" t="s">
        <v>34</v>
      </c>
      <c r="O65" s="6" t="s">
        <v>255</v>
      </c>
      <c r="P65" s="6" t="s">
        <v>343</v>
      </c>
      <c r="Q65" s="8">
        <v>12</v>
      </c>
      <c r="R65" s="6" t="s">
        <v>342</v>
      </c>
      <c r="S65" s="9">
        <v>-5</v>
      </c>
      <c r="T65" s="6" t="s">
        <v>31</v>
      </c>
      <c r="U65" s="6" t="s">
        <v>31</v>
      </c>
    </row>
    <row r="66" spans="1:21" ht="30" x14ac:dyDescent="0.25">
      <c r="A66" s="6">
        <v>61</v>
      </c>
      <c r="B66" s="6">
        <v>40</v>
      </c>
      <c r="C66" s="6" t="s">
        <v>44</v>
      </c>
      <c r="D66" s="6">
        <v>857612016</v>
      </c>
      <c r="E66" s="6" t="s">
        <v>405</v>
      </c>
      <c r="F66" s="6" t="s">
        <v>31</v>
      </c>
      <c r="G66" s="7">
        <v>42513</v>
      </c>
      <c r="H66" s="7">
        <v>42529</v>
      </c>
      <c r="I66" s="7">
        <v>42514</v>
      </c>
      <c r="J66" s="7" t="s">
        <v>256</v>
      </c>
      <c r="K66" s="6" t="s">
        <v>257</v>
      </c>
      <c r="L66" s="6" t="s">
        <v>32</v>
      </c>
      <c r="M66" s="6" t="s">
        <v>37</v>
      </c>
      <c r="N66" s="6" t="s">
        <v>34</v>
      </c>
      <c r="O66" s="6" t="s">
        <v>258</v>
      </c>
      <c r="P66" s="6" t="s">
        <v>408</v>
      </c>
      <c r="Q66" s="8">
        <v>1</v>
      </c>
      <c r="R66" s="6" t="s">
        <v>342</v>
      </c>
      <c r="S66" s="9">
        <v>-10</v>
      </c>
      <c r="T66" s="6" t="s">
        <v>31</v>
      </c>
      <c r="U66" s="6" t="s">
        <v>31</v>
      </c>
    </row>
    <row r="67" spans="1:21" ht="360" x14ac:dyDescent="0.25">
      <c r="A67" s="6">
        <v>62</v>
      </c>
      <c r="B67" s="6">
        <v>41</v>
      </c>
      <c r="C67" s="6" t="s">
        <v>47</v>
      </c>
      <c r="D67" s="6">
        <v>887162016</v>
      </c>
      <c r="E67" s="6" t="s">
        <v>405</v>
      </c>
      <c r="F67" s="6" t="s">
        <v>31</v>
      </c>
      <c r="G67" s="7">
        <v>42513</v>
      </c>
      <c r="H67" s="7">
        <v>42536</v>
      </c>
      <c r="I67" s="7">
        <v>42528</v>
      </c>
      <c r="J67" s="7" t="s">
        <v>46</v>
      </c>
      <c r="K67" s="6" t="s">
        <v>259</v>
      </c>
      <c r="L67" s="6" t="s">
        <v>32</v>
      </c>
      <c r="M67" s="6" t="s">
        <v>42</v>
      </c>
      <c r="N67" s="6" t="s">
        <v>34</v>
      </c>
      <c r="O67" s="6" t="s">
        <v>260</v>
      </c>
      <c r="P67" s="6" t="s">
        <v>406</v>
      </c>
      <c r="Q67" s="8">
        <v>9</v>
      </c>
      <c r="R67" s="6" t="s">
        <v>342</v>
      </c>
      <c r="S67" s="9">
        <v>-5</v>
      </c>
      <c r="T67" s="9" t="s">
        <v>360</v>
      </c>
      <c r="U67" s="9" t="s">
        <v>354</v>
      </c>
    </row>
    <row r="68" spans="1:21" ht="150" x14ac:dyDescent="0.25">
      <c r="A68" s="6">
        <v>63</v>
      </c>
      <c r="B68" s="6">
        <v>42</v>
      </c>
      <c r="C68" s="6" t="s">
        <v>47</v>
      </c>
      <c r="D68" s="6">
        <v>876762016</v>
      </c>
      <c r="E68" s="6" t="s">
        <v>405</v>
      </c>
      <c r="F68" s="6" t="s">
        <v>31</v>
      </c>
      <c r="G68" s="7">
        <v>42513</v>
      </c>
      <c r="H68" s="7">
        <v>42536</v>
      </c>
      <c r="I68" s="7">
        <v>42522</v>
      </c>
      <c r="J68" s="7" t="s">
        <v>46</v>
      </c>
      <c r="K68" s="6" t="s">
        <v>261</v>
      </c>
      <c r="L68" s="6" t="s">
        <v>32</v>
      </c>
      <c r="M68" s="6" t="s">
        <v>37</v>
      </c>
      <c r="N68" s="6" t="s">
        <v>34</v>
      </c>
      <c r="O68" s="6" t="s">
        <v>262</v>
      </c>
      <c r="P68" s="6" t="s">
        <v>408</v>
      </c>
      <c r="Q68" s="8">
        <v>6</v>
      </c>
      <c r="R68" s="6" t="s">
        <v>342</v>
      </c>
      <c r="S68" s="9">
        <v>-5</v>
      </c>
      <c r="T68" s="9" t="s">
        <v>352</v>
      </c>
      <c r="U68" s="9" t="s">
        <v>437</v>
      </c>
    </row>
    <row r="69" spans="1:21" ht="225" x14ac:dyDescent="0.25">
      <c r="A69" s="6">
        <v>64</v>
      </c>
      <c r="B69" s="6">
        <v>43</v>
      </c>
      <c r="C69" s="6" t="s">
        <v>47</v>
      </c>
      <c r="D69" s="6">
        <v>887222016</v>
      </c>
      <c r="E69" s="6" t="s">
        <v>405</v>
      </c>
      <c r="F69" s="6" t="s">
        <v>31</v>
      </c>
      <c r="G69" s="7">
        <v>42513</v>
      </c>
      <c r="H69" s="7">
        <v>42536</v>
      </c>
      <c r="I69" s="7">
        <v>42528</v>
      </c>
      <c r="J69" s="7" t="s">
        <v>46</v>
      </c>
      <c r="K69" s="6" t="s">
        <v>263</v>
      </c>
      <c r="L69" s="6" t="s">
        <v>32</v>
      </c>
      <c r="M69" s="6" t="s">
        <v>42</v>
      </c>
      <c r="N69" s="6" t="s">
        <v>34</v>
      </c>
      <c r="O69" s="6" t="s">
        <v>264</v>
      </c>
      <c r="P69" s="6" t="s">
        <v>406</v>
      </c>
      <c r="Q69" s="8">
        <v>9</v>
      </c>
      <c r="R69" s="6" t="s">
        <v>342</v>
      </c>
      <c r="S69" s="9">
        <v>-5</v>
      </c>
      <c r="T69" s="9" t="s">
        <v>352</v>
      </c>
      <c r="U69" s="9" t="s">
        <v>437</v>
      </c>
    </row>
    <row r="70" spans="1:21" ht="75" x14ac:dyDescent="0.25">
      <c r="A70" s="6">
        <v>65</v>
      </c>
      <c r="B70" s="6">
        <v>44</v>
      </c>
      <c r="C70" s="6" t="s">
        <v>35</v>
      </c>
      <c r="D70" s="6">
        <v>909562016</v>
      </c>
      <c r="E70" s="6" t="s">
        <v>405</v>
      </c>
      <c r="F70" s="6" t="s">
        <v>31</v>
      </c>
      <c r="G70" s="7">
        <v>42515</v>
      </c>
      <c r="H70" s="7">
        <v>42538</v>
      </c>
      <c r="I70" s="7">
        <v>42528</v>
      </c>
      <c r="J70" s="7" t="s">
        <v>46</v>
      </c>
      <c r="K70" s="6" t="s">
        <v>265</v>
      </c>
      <c r="L70" s="6" t="s">
        <v>32</v>
      </c>
      <c r="M70" s="6" t="s">
        <v>40</v>
      </c>
      <c r="N70" s="6" t="s">
        <v>34</v>
      </c>
      <c r="O70" s="6" t="s">
        <v>266</v>
      </c>
      <c r="P70" s="6" t="s">
        <v>407</v>
      </c>
      <c r="Q70" s="8">
        <v>7</v>
      </c>
      <c r="R70" s="6" t="s">
        <v>342</v>
      </c>
      <c r="S70" s="9">
        <v>-3</v>
      </c>
      <c r="T70" s="6" t="s">
        <v>31</v>
      </c>
      <c r="U70" s="6" t="s">
        <v>31</v>
      </c>
    </row>
    <row r="71" spans="1:21" ht="45" x14ac:dyDescent="0.25">
      <c r="A71" s="6">
        <v>66</v>
      </c>
      <c r="B71" s="6">
        <v>45</v>
      </c>
      <c r="C71" s="6" t="s">
        <v>47</v>
      </c>
      <c r="D71" s="6">
        <v>949312016</v>
      </c>
      <c r="E71" s="6" t="s">
        <v>405</v>
      </c>
      <c r="F71" s="6" t="s">
        <v>267</v>
      </c>
      <c r="G71" s="7">
        <v>42521</v>
      </c>
      <c r="H71" s="7">
        <v>42543</v>
      </c>
      <c r="I71" s="7">
        <v>42529</v>
      </c>
      <c r="J71" s="7" t="s">
        <v>268</v>
      </c>
      <c r="K71" s="6" t="s">
        <v>269</v>
      </c>
      <c r="L71" s="6" t="s">
        <v>54</v>
      </c>
      <c r="M71" s="6" t="s">
        <v>36</v>
      </c>
      <c r="N71" s="6" t="s">
        <v>48</v>
      </c>
      <c r="O71" s="6" t="s">
        <v>270</v>
      </c>
      <c r="P71" s="6" t="s">
        <v>410</v>
      </c>
      <c r="Q71" s="8">
        <v>5</v>
      </c>
      <c r="R71" s="6" t="s">
        <v>342</v>
      </c>
      <c r="S71" s="9">
        <v>0</v>
      </c>
      <c r="T71" s="9" t="s">
        <v>361</v>
      </c>
      <c r="U71" s="9" t="s">
        <v>354</v>
      </c>
    </row>
    <row r="72" spans="1:21" ht="30" x14ac:dyDescent="0.25">
      <c r="A72" s="6">
        <v>67</v>
      </c>
      <c r="B72" s="6">
        <v>46</v>
      </c>
      <c r="C72" s="6" t="s">
        <v>50</v>
      </c>
      <c r="D72" s="6">
        <v>949352016</v>
      </c>
      <c r="E72" s="6" t="s">
        <v>405</v>
      </c>
      <c r="F72" s="6" t="s">
        <v>271</v>
      </c>
      <c r="G72" s="7">
        <v>42521</v>
      </c>
      <c r="H72" s="7">
        <v>42543</v>
      </c>
      <c r="I72" s="7">
        <v>42529</v>
      </c>
      <c r="J72" s="7" t="s">
        <v>272</v>
      </c>
      <c r="K72" s="6" t="s">
        <v>273</v>
      </c>
      <c r="L72" s="6" t="s">
        <v>51</v>
      </c>
      <c r="M72" s="6" t="s">
        <v>36</v>
      </c>
      <c r="N72" s="6" t="s">
        <v>48</v>
      </c>
      <c r="O72" s="6" t="s">
        <v>274</v>
      </c>
      <c r="P72" s="6" t="s">
        <v>410</v>
      </c>
      <c r="Q72" s="8">
        <v>5</v>
      </c>
      <c r="R72" s="6" t="s">
        <v>342</v>
      </c>
      <c r="S72" s="9">
        <v>0</v>
      </c>
      <c r="T72" s="6" t="s">
        <v>31</v>
      </c>
      <c r="U72" s="6" t="s">
        <v>31</v>
      </c>
    </row>
    <row r="73" spans="1:21" ht="30" x14ac:dyDescent="0.25">
      <c r="A73" s="6">
        <v>68</v>
      </c>
      <c r="B73" s="6">
        <v>47</v>
      </c>
      <c r="C73" s="6" t="s">
        <v>43</v>
      </c>
      <c r="D73" s="6">
        <v>952482016</v>
      </c>
      <c r="E73" s="6" t="s">
        <v>345</v>
      </c>
      <c r="F73" s="6" t="s">
        <v>275</v>
      </c>
      <c r="G73" s="7">
        <v>42521</v>
      </c>
      <c r="H73" s="7">
        <v>42543</v>
      </c>
      <c r="I73" s="7"/>
      <c r="J73" s="7" t="s">
        <v>46</v>
      </c>
      <c r="K73" s="6" t="s">
        <v>276</v>
      </c>
      <c r="L73" s="6" t="s">
        <v>52</v>
      </c>
      <c r="M73" s="6" t="s">
        <v>42</v>
      </c>
      <c r="N73" s="6" t="s">
        <v>38</v>
      </c>
      <c r="O73" s="6"/>
      <c r="P73" s="6" t="s">
        <v>406</v>
      </c>
      <c r="Q73" s="8">
        <v>-30366</v>
      </c>
      <c r="R73" s="6" t="s">
        <v>345</v>
      </c>
      <c r="S73" s="9">
        <v>0</v>
      </c>
      <c r="T73" s="9" t="s">
        <v>356</v>
      </c>
      <c r="U73" s="9" t="s">
        <v>356</v>
      </c>
    </row>
    <row r="74" spans="1:21" ht="150" x14ac:dyDescent="0.25">
      <c r="A74" s="6">
        <v>69</v>
      </c>
      <c r="B74" s="6">
        <v>48</v>
      </c>
      <c r="C74" s="6" t="s">
        <v>43</v>
      </c>
      <c r="D74" s="6">
        <v>926512016</v>
      </c>
      <c r="E74" s="6" t="s">
        <v>405</v>
      </c>
      <c r="F74" s="6" t="s">
        <v>31</v>
      </c>
      <c r="G74" s="7">
        <v>42516</v>
      </c>
      <c r="H74" s="7">
        <v>42541</v>
      </c>
      <c r="I74" s="7">
        <v>42530</v>
      </c>
      <c r="J74" s="7" t="s">
        <v>46</v>
      </c>
      <c r="K74" s="6" t="s">
        <v>277</v>
      </c>
      <c r="L74" s="6" t="s">
        <v>52</v>
      </c>
      <c r="M74" s="6" t="s">
        <v>45</v>
      </c>
      <c r="N74" s="6" t="s">
        <v>34</v>
      </c>
      <c r="O74" s="6" t="s">
        <v>278</v>
      </c>
      <c r="P74" s="6" t="s">
        <v>409</v>
      </c>
      <c r="Q74" s="8">
        <v>8</v>
      </c>
      <c r="R74" s="6" t="s">
        <v>342</v>
      </c>
      <c r="S74" s="9">
        <v>-2</v>
      </c>
      <c r="T74" s="9" t="s">
        <v>352</v>
      </c>
      <c r="U74" s="9" t="s">
        <v>437</v>
      </c>
    </row>
    <row r="75" spans="1:21" ht="105" x14ac:dyDescent="0.25">
      <c r="A75" s="6">
        <v>70</v>
      </c>
      <c r="B75" s="6">
        <v>49</v>
      </c>
      <c r="C75" s="6" t="s">
        <v>43</v>
      </c>
      <c r="D75" s="6">
        <v>934802016</v>
      </c>
      <c r="E75" s="6" t="s">
        <v>405</v>
      </c>
      <c r="F75" s="6" t="s">
        <v>31</v>
      </c>
      <c r="G75" s="7">
        <v>42516</v>
      </c>
      <c r="H75" s="7">
        <v>42541</v>
      </c>
      <c r="I75" s="7">
        <v>42530</v>
      </c>
      <c r="J75" s="7" t="s">
        <v>46</v>
      </c>
      <c r="K75" s="6" t="s">
        <v>279</v>
      </c>
      <c r="L75" s="6" t="s">
        <v>52</v>
      </c>
      <c r="M75" s="6" t="s">
        <v>45</v>
      </c>
      <c r="N75" s="6" t="s">
        <v>34</v>
      </c>
      <c r="O75" s="6" t="s">
        <v>280</v>
      </c>
      <c r="P75" s="6" t="s">
        <v>409</v>
      </c>
      <c r="Q75" s="8">
        <v>8</v>
      </c>
      <c r="R75" s="6" t="s">
        <v>342</v>
      </c>
      <c r="S75" s="9">
        <v>-2</v>
      </c>
      <c r="T75" s="9" t="s">
        <v>352</v>
      </c>
      <c r="U75" s="9" t="s">
        <v>437</v>
      </c>
    </row>
    <row r="76" spans="1:21" ht="30" x14ac:dyDescent="0.25">
      <c r="A76" s="6">
        <v>71</v>
      </c>
      <c r="B76" s="6">
        <v>50</v>
      </c>
      <c r="C76" s="6" t="s">
        <v>43</v>
      </c>
      <c r="D76" s="6">
        <v>951732016</v>
      </c>
      <c r="E76" s="6" t="s">
        <v>405</v>
      </c>
      <c r="F76" s="6" t="s">
        <v>31</v>
      </c>
      <c r="G76" s="7">
        <v>42521</v>
      </c>
      <c r="H76" s="7">
        <v>42543</v>
      </c>
      <c r="I76" s="7">
        <v>42529</v>
      </c>
      <c r="J76" s="7" t="s">
        <v>46</v>
      </c>
      <c r="K76" s="6" t="s">
        <v>281</v>
      </c>
      <c r="L76" s="6" t="s">
        <v>52</v>
      </c>
      <c r="M76" s="6" t="s">
        <v>36</v>
      </c>
      <c r="N76" s="6" t="s">
        <v>34</v>
      </c>
      <c r="O76" s="6" t="s">
        <v>282</v>
      </c>
      <c r="P76" s="6" t="s">
        <v>410</v>
      </c>
      <c r="Q76" s="8">
        <v>5</v>
      </c>
      <c r="R76" s="6" t="s">
        <v>342</v>
      </c>
      <c r="S76" s="9">
        <v>0</v>
      </c>
      <c r="T76" s="9" t="s">
        <v>362</v>
      </c>
      <c r="U76" s="9" t="s">
        <v>353</v>
      </c>
    </row>
    <row r="77" spans="1:21" ht="60" x14ac:dyDescent="0.25">
      <c r="A77" s="6">
        <v>72</v>
      </c>
      <c r="B77" s="6">
        <v>1</v>
      </c>
      <c r="C77" s="6" t="s">
        <v>49</v>
      </c>
      <c r="D77" s="6">
        <v>957222016</v>
      </c>
      <c r="E77" s="6" t="s">
        <v>345</v>
      </c>
      <c r="F77" s="6" t="s">
        <v>31</v>
      </c>
      <c r="G77" s="7">
        <v>42528</v>
      </c>
      <c r="H77" s="7">
        <v>42549</v>
      </c>
      <c r="I77" s="7"/>
      <c r="J77" s="7" t="s">
        <v>283</v>
      </c>
      <c r="K77" s="6" t="s">
        <v>284</v>
      </c>
      <c r="L77" s="6" t="s">
        <v>32</v>
      </c>
      <c r="M77" s="6" t="s">
        <v>33</v>
      </c>
      <c r="N77" s="6" t="s">
        <v>34</v>
      </c>
      <c r="O77" s="6"/>
      <c r="P77" s="6" t="s">
        <v>343</v>
      </c>
      <c r="Q77" s="8">
        <v>-30370</v>
      </c>
      <c r="R77" s="6" t="s">
        <v>345</v>
      </c>
      <c r="S77" s="9">
        <v>4</v>
      </c>
      <c r="T77" s="6" t="s">
        <v>31</v>
      </c>
      <c r="U77" s="6" t="s">
        <v>31</v>
      </c>
    </row>
    <row r="78" spans="1:21" ht="409.5" x14ac:dyDescent="0.25">
      <c r="A78" s="6">
        <v>73</v>
      </c>
      <c r="B78" s="6">
        <v>2</v>
      </c>
      <c r="C78" s="6" t="s">
        <v>43</v>
      </c>
      <c r="D78" s="6">
        <v>968302016</v>
      </c>
      <c r="E78" s="6" t="s">
        <v>405</v>
      </c>
      <c r="F78" s="6" t="s">
        <v>31</v>
      </c>
      <c r="G78" s="7">
        <v>42528</v>
      </c>
      <c r="H78" s="7">
        <v>42549</v>
      </c>
      <c r="I78" s="7">
        <v>42530</v>
      </c>
      <c r="J78" s="7" t="s">
        <v>46</v>
      </c>
      <c r="K78" s="6" t="s">
        <v>285</v>
      </c>
      <c r="L78" s="6" t="s">
        <v>52</v>
      </c>
      <c r="M78" s="6" t="s">
        <v>37</v>
      </c>
      <c r="N78" s="6" t="s">
        <v>34</v>
      </c>
      <c r="O78" s="6" t="s">
        <v>286</v>
      </c>
      <c r="P78" s="6" t="s">
        <v>408</v>
      </c>
      <c r="Q78" s="8">
        <v>2</v>
      </c>
      <c r="R78" s="6" t="s">
        <v>342</v>
      </c>
      <c r="S78" s="9">
        <v>4</v>
      </c>
      <c r="T78" s="9" t="s">
        <v>352</v>
      </c>
      <c r="U78" s="9" t="s">
        <v>437</v>
      </c>
    </row>
    <row r="79" spans="1:21" ht="150" x14ac:dyDescent="0.25">
      <c r="A79" s="6">
        <v>74</v>
      </c>
      <c r="B79" s="6">
        <v>3</v>
      </c>
      <c r="C79" s="6" t="s">
        <v>30</v>
      </c>
      <c r="D79" s="6">
        <v>976122016</v>
      </c>
      <c r="E79" s="6" t="s">
        <v>345</v>
      </c>
      <c r="F79" s="6" t="s">
        <v>31</v>
      </c>
      <c r="G79" s="7">
        <v>42528</v>
      </c>
      <c r="H79" s="7">
        <v>42542</v>
      </c>
      <c r="I79" s="7"/>
      <c r="J79" s="7" t="s">
        <v>287</v>
      </c>
      <c r="K79" s="6" t="s">
        <v>288</v>
      </c>
      <c r="L79" s="6" t="s">
        <v>55</v>
      </c>
      <c r="M79" s="6" t="s">
        <v>33</v>
      </c>
      <c r="N79" s="6" t="s">
        <v>34</v>
      </c>
      <c r="O79" s="6"/>
      <c r="P79" s="6" t="s">
        <v>343</v>
      </c>
      <c r="Q79" s="8">
        <v>-30370</v>
      </c>
      <c r="R79" s="6" t="s">
        <v>345</v>
      </c>
      <c r="S79" s="9">
        <v>-1</v>
      </c>
      <c r="T79" s="6" t="s">
        <v>31</v>
      </c>
      <c r="U79" s="6" t="s">
        <v>31</v>
      </c>
    </row>
    <row r="80" spans="1:21" ht="150" x14ac:dyDescent="0.25">
      <c r="A80" s="6">
        <v>75</v>
      </c>
      <c r="B80" s="6">
        <v>4</v>
      </c>
      <c r="C80" s="6" t="s">
        <v>43</v>
      </c>
      <c r="D80" s="6">
        <v>966382016</v>
      </c>
      <c r="E80" s="6" t="s">
        <v>405</v>
      </c>
      <c r="F80" s="6" t="s">
        <v>31</v>
      </c>
      <c r="G80" s="7">
        <v>42528</v>
      </c>
      <c r="H80" s="7">
        <v>42549</v>
      </c>
      <c r="I80" s="7">
        <v>42530</v>
      </c>
      <c r="J80" s="7" t="s">
        <v>46</v>
      </c>
      <c r="K80" s="6" t="s">
        <v>289</v>
      </c>
      <c r="L80" s="6" t="s">
        <v>52</v>
      </c>
      <c r="M80" s="6" t="s">
        <v>45</v>
      </c>
      <c r="N80" s="6" t="s">
        <v>34</v>
      </c>
      <c r="O80" s="6" t="s">
        <v>290</v>
      </c>
      <c r="P80" s="6" t="s">
        <v>409</v>
      </c>
      <c r="Q80" s="8">
        <v>2</v>
      </c>
      <c r="R80" s="6" t="s">
        <v>342</v>
      </c>
      <c r="S80" s="9">
        <v>4</v>
      </c>
      <c r="T80" s="9" t="s">
        <v>352</v>
      </c>
      <c r="U80" s="9" t="s">
        <v>437</v>
      </c>
    </row>
    <row r="81" spans="1:21" ht="45" x14ac:dyDescent="0.25">
      <c r="A81" s="6">
        <v>76</v>
      </c>
      <c r="B81" s="6">
        <v>5</v>
      </c>
      <c r="C81" s="6" t="s">
        <v>35</v>
      </c>
      <c r="D81" s="6">
        <v>958312016</v>
      </c>
      <c r="E81" s="6" t="s">
        <v>405</v>
      </c>
      <c r="F81" s="6" t="s">
        <v>31</v>
      </c>
      <c r="G81" s="7">
        <v>42528</v>
      </c>
      <c r="H81" s="7">
        <v>42549</v>
      </c>
      <c r="I81" s="7">
        <v>42542</v>
      </c>
      <c r="J81" s="7" t="s">
        <v>46</v>
      </c>
      <c r="K81" s="6" t="s">
        <v>291</v>
      </c>
      <c r="L81" s="6" t="s">
        <v>55</v>
      </c>
      <c r="M81" s="6" t="s">
        <v>33</v>
      </c>
      <c r="N81" s="6" t="s">
        <v>34</v>
      </c>
      <c r="O81" s="6" t="s">
        <v>412</v>
      </c>
      <c r="P81" s="6" t="s">
        <v>343</v>
      </c>
      <c r="Q81" s="8">
        <v>10</v>
      </c>
      <c r="R81" s="6" t="s">
        <v>342</v>
      </c>
      <c r="S81" s="9">
        <v>4</v>
      </c>
      <c r="T81" s="6" t="s">
        <v>31</v>
      </c>
      <c r="U81" s="6" t="s">
        <v>31</v>
      </c>
    </row>
    <row r="82" spans="1:21" ht="45" x14ac:dyDescent="0.25">
      <c r="A82" s="6">
        <v>77</v>
      </c>
      <c r="B82" s="6">
        <v>6</v>
      </c>
      <c r="C82" s="6" t="s">
        <v>43</v>
      </c>
      <c r="D82" s="6">
        <v>994062016</v>
      </c>
      <c r="E82" s="6" t="s">
        <v>345</v>
      </c>
      <c r="F82" s="6" t="s">
        <v>292</v>
      </c>
      <c r="G82" s="7">
        <v>42528</v>
      </c>
      <c r="H82" s="7">
        <v>42549</v>
      </c>
      <c r="I82" s="7"/>
      <c r="J82" s="7" t="s">
        <v>293</v>
      </c>
      <c r="K82" s="6" t="s">
        <v>294</v>
      </c>
      <c r="L82" s="6" t="s">
        <v>52</v>
      </c>
      <c r="M82" s="6" t="s">
        <v>33</v>
      </c>
      <c r="N82" s="6" t="s">
        <v>38</v>
      </c>
      <c r="O82" s="6"/>
      <c r="P82" s="6" t="s">
        <v>343</v>
      </c>
      <c r="Q82" s="8">
        <v>-30370</v>
      </c>
      <c r="R82" s="6" t="s">
        <v>345</v>
      </c>
      <c r="S82" s="9">
        <v>4</v>
      </c>
      <c r="T82" s="9" t="s">
        <v>356</v>
      </c>
      <c r="U82" s="9" t="s">
        <v>356</v>
      </c>
    </row>
    <row r="83" spans="1:21" ht="30" x14ac:dyDescent="0.25">
      <c r="A83" s="6">
        <v>78</v>
      </c>
      <c r="B83" s="6">
        <v>7</v>
      </c>
      <c r="C83" s="6" t="s">
        <v>47</v>
      </c>
      <c r="D83" s="6">
        <v>1022962016</v>
      </c>
      <c r="E83" s="6" t="s">
        <v>405</v>
      </c>
      <c r="F83" s="6" t="s">
        <v>295</v>
      </c>
      <c r="G83" s="7">
        <v>42530</v>
      </c>
      <c r="H83" s="7">
        <v>42551</v>
      </c>
      <c r="I83" s="7">
        <v>42531</v>
      </c>
      <c r="J83" s="7" t="s">
        <v>296</v>
      </c>
      <c r="K83" s="6" t="s">
        <v>297</v>
      </c>
      <c r="L83" s="6" t="s">
        <v>54</v>
      </c>
      <c r="M83" s="6" t="s">
        <v>36</v>
      </c>
      <c r="N83" s="6" t="s">
        <v>48</v>
      </c>
      <c r="O83" s="6" t="s">
        <v>298</v>
      </c>
      <c r="P83" s="6" t="s">
        <v>410</v>
      </c>
      <c r="Q83" s="8">
        <v>1</v>
      </c>
      <c r="R83" s="6" t="s">
        <v>342</v>
      </c>
      <c r="S83" s="9">
        <v>6</v>
      </c>
      <c r="T83" s="9" t="s">
        <v>368</v>
      </c>
      <c r="U83" s="9" t="s">
        <v>354</v>
      </c>
    </row>
    <row r="84" spans="1:21" ht="30" x14ac:dyDescent="0.25">
      <c r="A84" s="6">
        <v>79</v>
      </c>
      <c r="B84" s="6">
        <v>8</v>
      </c>
      <c r="C84" s="6" t="s">
        <v>50</v>
      </c>
      <c r="D84" s="6">
        <v>1022982016</v>
      </c>
      <c r="E84" s="6" t="s">
        <v>405</v>
      </c>
      <c r="F84" s="6" t="s">
        <v>299</v>
      </c>
      <c r="G84" s="7">
        <v>42530</v>
      </c>
      <c r="H84" s="7">
        <v>42551</v>
      </c>
      <c r="I84" s="7">
        <v>42531</v>
      </c>
      <c r="J84" s="7" t="s">
        <v>300</v>
      </c>
      <c r="K84" s="6" t="s">
        <v>301</v>
      </c>
      <c r="L84" s="6" t="s">
        <v>51</v>
      </c>
      <c r="M84" s="6" t="s">
        <v>36</v>
      </c>
      <c r="N84" s="6" t="s">
        <v>48</v>
      </c>
      <c r="O84" s="6" t="s">
        <v>302</v>
      </c>
      <c r="P84" s="6" t="s">
        <v>410</v>
      </c>
      <c r="Q84" s="8">
        <v>1</v>
      </c>
      <c r="R84" s="6" t="s">
        <v>342</v>
      </c>
      <c r="S84" s="9">
        <v>6</v>
      </c>
      <c r="T84" s="6" t="s">
        <v>31</v>
      </c>
      <c r="U84" s="6" t="s">
        <v>31</v>
      </c>
    </row>
    <row r="85" spans="1:21" ht="90" x14ac:dyDescent="0.25">
      <c r="A85" s="6">
        <v>80</v>
      </c>
      <c r="B85" s="6">
        <v>9</v>
      </c>
      <c r="C85" s="6" t="s">
        <v>35</v>
      </c>
      <c r="D85" s="6">
        <v>1017182016</v>
      </c>
      <c r="E85" s="6" t="s">
        <v>345</v>
      </c>
      <c r="F85" s="6" t="s">
        <v>31</v>
      </c>
      <c r="G85" s="7">
        <v>42531</v>
      </c>
      <c r="H85" s="7">
        <v>42552</v>
      </c>
      <c r="I85" s="7"/>
      <c r="J85" s="7" t="s">
        <v>334</v>
      </c>
      <c r="K85" s="6" t="s">
        <v>335</v>
      </c>
      <c r="L85" s="6" t="s">
        <v>55</v>
      </c>
      <c r="M85" s="6" t="s">
        <v>33</v>
      </c>
      <c r="N85" s="6" t="s">
        <v>34</v>
      </c>
      <c r="O85" s="6"/>
      <c r="P85" s="6" t="s">
        <v>343</v>
      </c>
      <c r="Q85" s="8">
        <v>-30373</v>
      </c>
      <c r="R85" s="6" t="s">
        <v>345</v>
      </c>
      <c r="S85" s="9">
        <v>7</v>
      </c>
      <c r="T85" s="6" t="s">
        <v>31</v>
      </c>
      <c r="U85" s="6" t="s">
        <v>31</v>
      </c>
    </row>
    <row r="86" spans="1:21" ht="45" x14ac:dyDescent="0.25">
      <c r="A86" s="6">
        <v>81</v>
      </c>
      <c r="B86" s="6">
        <v>10</v>
      </c>
      <c r="C86" s="6" t="s">
        <v>35</v>
      </c>
      <c r="D86" s="6">
        <v>1027712016</v>
      </c>
      <c r="E86" s="6" t="s">
        <v>345</v>
      </c>
      <c r="F86" s="6" t="s">
        <v>303</v>
      </c>
      <c r="G86" s="7">
        <v>42531</v>
      </c>
      <c r="H86" s="7">
        <v>42552</v>
      </c>
      <c r="I86" s="7"/>
      <c r="J86" s="7" t="s">
        <v>304</v>
      </c>
      <c r="K86" s="6" t="s">
        <v>305</v>
      </c>
      <c r="L86" s="6" t="s">
        <v>32</v>
      </c>
      <c r="M86" s="6" t="s">
        <v>42</v>
      </c>
      <c r="N86" s="6" t="s">
        <v>38</v>
      </c>
      <c r="O86" s="6"/>
      <c r="P86" s="6" t="s">
        <v>406</v>
      </c>
      <c r="Q86" s="8">
        <v>-30373</v>
      </c>
      <c r="R86" s="6" t="s">
        <v>345</v>
      </c>
      <c r="S86" s="9">
        <v>7</v>
      </c>
      <c r="T86" s="6" t="s">
        <v>31</v>
      </c>
      <c r="U86" s="6" t="s">
        <v>31</v>
      </c>
    </row>
    <row r="87" spans="1:21" ht="45" x14ac:dyDescent="0.25">
      <c r="A87" s="6">
        <v>82</v>
      </c>
      <c r="B87" s="6">
        <v>11</v>
      </c>
      <c r="C87" s="6" t="s">
        <v>35</v>
      </c>
      <c r="D87" s="6">
        <v>1055402016</v>
      </c>
      <c r="E87" s="6" t="s">
        <v>345</v>
      </c>
      <c r="F87" s="6" t="s">
        <v>31</v>
      </c>
      <c r="G87" s="7">
        <v>42536</v>
      </c>
      <c r="H87" s="7">
        <v>42558</v>
      </c>
      <c r="I87" s="7"/>
      <c r="J87" s="7" t="s">
        <v>336</v>
      </c>
      <c r="K87" s="6" t="s">
        <v>337</v>
      </c>
      <c r="L87" s="6" t="s">
        <v>39</v>
      </c>
      <c r="M87" s="6" t="s">
        <v>33</v>
      </c>
      <c r="N87" s="6" t="s">
        <v>34</v>
      </c>
      <c r="O87" s="6"/>
      <c r="P87" s="6" t="s">
        <v>343</v>
      </c>
      <c r="Q87" s="8">
        <v>-30376</v>
      </c>
      <c r="R87" s="6" t="s">
        <v>345</v>
      </c>
      <c r="S87" s="9">
        <v>10</v>
      </c>
      <c r="T87" s="6" t="s">
        <v>31</v>
      </c>
      <c r="U87" s="6" t="s">
        <v>31</v>
      </c>
    </row>
    <row r="88" spans="1:21" ht="45" x14ac:dyDescent="0.25">
      <c r="A88" s="6">
        <v>83</v>
      </c>
      <c r="B88" s="6">
        <v>12</v>
      </c>
      <c r="C88" s="6" t="s">
        <v>35</v>
      </c>
      <c r="D88" s="6">
        <v>1061362016</v>
      </c>
      <c r="E88" s="6" t="s">
        <v>345</v>
      </c>
      <c r="F88" s="6" t="s">
        <v>31</v>
      </c>
      <c r="G88" s="7">
        <v>42536</v>
      </c>
      <c r="H88" s="7">
        <v>42558</v>
      </c>
      <c r="I88" s="7"/>
      <c r="J88" s="7" t="s">
        <v>338</v>
      </c>
      <c r="K88" s="6" t="s">
        <v>339</v>
      </c>
      <c r="L88" s="6" t="s">
        <v>39</v>
      </c>
      <c r="M88" s="6" t="s">
        <v>33</v>
      </c>
      <c r="N88" s="6" t="s">
        <v>34</v>
      </c>
      <c r="O88" s="6"/>
      <c r="P88" s="6" t="s">
        <v>343</v>
      </c>
      <c r="Q88" s="8">
        <v>-30376</v>
      </c>
      <c r="R88" s="6" t="s">
        <v>345</v>
      </c>
      <c r="S88" s="9">
        <v>10</v>
      </c>
      <c r="T88" s="6" t="s">
        <v>31</v>
      </c>
      <c r="U88" s="6" t="s">
        <v>31</v>
      </c>
    </row>
    <row r="89" spans="1:21" ht="60" x14ac:dyDescent="0.25">
      <c r="A89" s="6">
        <v>84</v>
      </c>
      <c r="B89" s="6">
        <v>13</v>
      </c>
      <c r="C89" s="6" t="s">
        <v>43</v>
      </c>
      <c r="D89" s="6">
        <v>1060572016</v>
      </c>
      <c r="E89" s="6" t="s">
        <v>405</v>
      </c>
      <c r="F89" s="6" t="s">
        <v>306</v>
      </c>
      <c r="G89" s="7">
        <v>42536</v>
      </c>
      <c r="H89" s="7">
        <v>42558</v>
      </c>
      <c r="I89" s="7">
        <v>42541</v>
      </c>
      <c r="J89" s="7" t="s">
        <v>307</v>
      </c>
      <c r="K89" s="6" t="s">
        <v>308</v>
      </c>
      <c r="L89" s="6" t="s">
        <v>52</v>
      </c>
      <c r="M89" s="6" t="s">
        <v>36</v>
      </c>
      <c r="N89" s="6" t="s">
        <v>38</v>
      </c>
      <c r="O89" s="6" t="s">
        <v>379</v>
      </c>
      <c r="P89" s="6" t="s">
        <v>410</v>
      </c>
      <c r="Q89" s="8">
        <v>3</v>
      </c>
      <c r="R89" s="6" t="s">
        <v>342</v>
      </c>
      <c r="S89" s="9">
        <v>10</v>
      </c>
      <c r="T89" s="9" t="s">
        <v>402</v>
      </c>
      <c r="U89" s="9" t="s">
        <v>354</v>
      </c>
    </row>
    <row r="90" spans="1:21" ht="45" x14ac:dyDescent="0.25">
      <c r="A90" s="6">
        <v>85</v>
      </c>
      <c r="B90" s="6">
        <v>14</v>
      </c>
      <c r="C90" s="6" t="s">
        <v>35</v>
      </c>
      <c r="D90" s="6">
        <v>1065952016</v>
      </c>
      <c r="E90" s="6" t="s">
        <v>345</v>
      </c>
      <c r="F90" s="6" t="s">
        <v>333</v>
      </c>
      <c r="G90" s="7">
        <v>42536</v>
      </c>
      <c r="H90" s="7">
        <v>42558</v>
      </c>
      <c r="I90" s="7"/>
      <c r="J90" s="7" t="s">
        <v>340</v>
      </c>
      <c r="K90" s="6" t="s">
        <v>341</v>
      </c>
      <c r="L90" s="6" t="s">
        <v>32</v>
      </c>
      <c r="M90" s="6" t="s">
        <v>42</v>
      </c>
      <c r="N90" s="6" t="s">
        <v>38</v>
      </c>
      <c r="O90" s="6"/>
      <c r="P90" s="6" t="s">
        <v>406</v>
      </c>
      <c r="Q90" s="8">
        <v>-30376</v>
      </c>
      <c r="R90" s="6" t="s">
        <v>345</v>
      </c>
      <c r="S90" s="9">
        <v>10</v>
      </c>
      <c r="T90" s="6" t="s">
        <v>31</v>
      </c>
      <c r="U90" s="6" t="s">
        <v>31</v>
      </c>
    </row>
    <row r="91" spans="1:21" ht="75" x14ac:dyDescent="0.25">
      <c r="A91" s="6">
        <v>86</v>
      </c>
      <c r="B91" s="6">
        <v>15</v>
      </c>
      <c r="C91" s="6" t="s">
        <v>35</v>
      </c>
      <c r="D91" s="6">
        <v>1062672016</v>
      </c>
      <c r="E91" s="6" t="s">
        <v>345</v>
      </c>
      <c r="F91" s="6" t="s">
        <v>31</v>
      </c>
      <c r="G91" s="7">
        <v>42536</v>
      </c>
      <c r="H91" s="7">
        <v>42558</v>
      </c>
      <c r="I91" s="7"/>
      <c r="J91" s="7" t="s">
        <v>346</v>
      </c>
      <c r="K91" s="6" t="s">
        <v>347</v>
      </c>
      <c r="L91" s="6" t="s">
        <v>39</v>
      </c>
      <c r="M91" s="6" t="s">
        <v>33</v>
      </c>
      <c r="N91" s="6" t="s">
        <v>34</v>
      </c>
      <c r="O91" s="6"/>
      <c r="P91" s="6" t="s">
        <v>343</v>
      </c>
      <c r="Q91" s="8">
        <v>-30376</v>
      </c>
      <c r="R91" s="6" t="s">
        <v>345</v>
      </c>
      <c r="S91" s="9">
        <v>10</v>
      </c>
      <c r="T91" s="6" t="s">
        <v>31</v>
      </c>
      <c r="U91" s="6" t="s">
        <v>31</v>
      </c>
    </row>
    <row r="92" spans="1:21" ht="30" x14ac:dyDescent="0.25">
      <c r="A92" s="6">
        <v>87</v>
      </c>
      <c r="B92" s="6">
        <v>16</v>
      </c>
      <c r="C92" s="6" t="s">
        <v>44</v>
      </c>
      <c r="D92" s="6">
        <v>1070422016</v>
      </c>
      <c r="E92" s="6" t="s">
        <v>345</v>
      </c>
      <c r="F92" s="6" t="s">
        <v>31</v>
      </c>
      <c r="G92" s="7">
        <v>42537</v>
      </c>
      <c r="H92" s="7">
        <v>42551</v>
      </c>
      <c r="I92" s="7"/>
      <c r="J92" s="7" t="s">
        <v>348</v>
      </c>
      <c r="K92" s="6" t="s">
        <v>349</v>
      </c>
      <c r="L92" s="6" t="s">
        <v>39</v>
      </c>
      <c r="M92" s="6" t="s">
        <v>33</v>
      </c>
      <c r="N92" s="6" t="s">
        <v>34</v>
      </c>
      <c r="O92" s="6"/>
      <c r="P92" s="6" t="s">
        <v>343</v>
      </c>
      <c r="Q92" s="8">
        <v>-30377</v>
      </c>
      <c r="R92" s="6" t="s">
        <v>345</v>
      </c>
      <c r="S92" s="9">
        <v>6</v>
      </c>
      <c r="T92" s="6" t="s">
        <v>31</v>
      </c>
      <c r="U92" s="6" t="s">
        <v>31</v>
      </c>
    </row>
    <row r="93" spans="1:21" ht="75" x14ac:dyDescent="0.25">
      <c r="A93" s="6">
        <v>88</v>
      </c>
      <c r="B93" s="6">
        <v>17</v>
      </c>
      <c r="C93" s="6" t="s">
        <v>47</v>
      </c>
      <c r="D93" s="6">
        <v>1079052016</v>
      </c>
      <c r="E93" s="6" t="s">
        <v>405</v>
      </c>
      <c r="F93" s="6" t="s">
        <v>370</v>
      </c>
      <c r="G93" s="7">
        <v>42538</v>
      </c>
      <c r="H93" s="7">
        <v>42562</v>
      </c>
      <c r="I93" s="7">
        <v>42541</v>
      </c>
      <c r="J93" s="7" t="s">
        <v>46</v>
      </c>
      <c r="K93" s="6" t="s">
        <v>380</v>
      </c>
      <c r="L93" s="6" t="s">
        <v>381</v>
      </c>
      <c r="M93" s="6" t="s">
        <v>36</v>
      </c>
      <c r="N93" s="6" t="s">
        <v>48</v>
      </c>
      <c r="O93" s="6" t="s">
        <v>382</v>
      </c>
      <c r="P93" s="6" t="s">
        <v>410</v>
      </c>
      <c r="Q93" s="8">
        <v>1</v>
      </c>
      <c r="R93" s="6" t="s">
        <v>342</v>
      </c>
      <c r="S93" s="9">
        <v>12</v>
      </c>
      <c r="T93" s="9" t="s">
        <v>403</v>
      </c>
      <c r="U93" s="9" t="s">
        <v>354</v>
      </c>
    </row>
    <row r="94" spans="1:21" ht="75" x14ac:dyDescent="0.25">
      <c r="A94" s="6">
        <v>89</v>
      </c>
      <c r="B94" s="6">
        <v>18</v>
      </c>
      <c r="C94" s="6" t="s">
        <v>47</v>
      </c>
      <c r="D94" s="6">
        <v>1079112016</v>
      </c>
      <c r="E94" s="6" t="s">
        <v>405</v>
      </c>
      <c r="F94" s="6" t="s">
        <v>371</v>
      </c>
      <c r="G94" s="7">
        <v>42538</v>
      </c>
      <c r="H94" s="7">
        <v>42562</v>
      </c>
      <c r="I94" s="7">
        <v>42541</v>
      </c>
      <c r="J94" s="7" t="s">
        <v>46</v>
      </c>
      <c r="K94" s="6" t="s">
        <v>380</v>
      </c>
      <c r="L94" s="6" t="s">
        <v>381</v>
      </c>
      <c r="M94" s="6" t="s">
        <v>36</v>
      </c>
      <c r="N94" s="6" t="s">
        <v>48</v>
      </c>
      <c r="O94" s="6" t="s">
        <v>382</v>
      </c>
      <c r="P94" s="6" t="s">
        <v>410</v>
      </c>
      <c r="Q94" s="8">
        <v>1</v>
      </c>
      <c r="R94" s="6" t="s">
        <v>342</v>
      </c>
      <c r="S94" s="9">
        <v>12</v>
      </c>
      <c r="T94" s="9" t="s">
        <v>403</v>
      </c>
      <c r="U94" s="9" t="s">
        <v>354</v>
      </c>
    </row>
    <row r="95" spans="1:21" ht="75" x14ac:dyDescent="0.25">
      <c r="A95" s="6">
        <v>90</v>
      </c>
      <c r="B95" s="6">
        <v>19</v>
      </c>
      <c r="C95" s="6" t="s">
        <v>43</v>
      </c>
      <c r="D95" s="6">
        <v>1079152016</v>
      </c>
      <c r="E95" s="6" t="s">
        <v>405</v>
      </c>
      <c r="F95" s="6" t="s">
        <v>372</v>
      </c>
      <c r="G95" s="7">
        <v>42538</v>
      </c>
      <c r="H95" s="7">
        <v>42562</v>
      </c>
      <c r="I95" s="7">
        <v>42541</v>
      </c>
      <c r="J95" s="7" t="s">
        <v>46</v>
      </c>
      <c r="K95" s="6" t="s">
        <v>383</v>
      </c>
      <c r="L95" s="6" t="s">
        <v>52</v>
      </c>
      <c r="M95" s="6" t="s">
        <v>36</v>
      </c>
      <c r="N95" s="6" t="s">
        <v>48</v>
      </c>
      <c r="O95" s="6" t="s">
        <v>382</v>
      </c>
      <c r="P95" s="6" t="s">
        <v>410</v>
      </c>
      <c r="Q95" s="8">
        <v>1</v>
      </c>
      <c r="R95" s="6" t="s">
        <v>342</v>
      </c>
      <c r="S95" s="9">
        <v>12</v>
      </c>
      <c r="T95" s="9" t="s">
        <v>403</v>
      </c>
      <c r="U95" s="9" t="s">
        <v>354</v>
      </c>
    </row>
    <row r="96" spans="1:21" ht="30" x14ac:dyDescent="0.25">
      <c r="A96" s="6">
        <v>91</v>
      </c>
      <c r="B96" s="6">
        <v>20</v>
      </c>
      <c r="C96" s="6" t="s">
        <v>50</v>
      </c>
      <c r="D96" s="6">
        <v>1079162016</v>
      </c>
      <c r="E96" s="6" t="s">
        <v>405</v>
      </c>
      <c r="F96" s="6" t="s">
        <v>373</v>
      </c>
      <c r="G96" s="7">
        <v>42538</v>
      </c>
      <c r="H96" s="7">
        <v>42562</v>
      </c>
      <c r="I96" s="7">
        <v>42541</v>
      </c>
      <c r="J96" s="7" t="s">
        <v>46</v>
      </c>
      <c r="K96" s="6" t="s">
        <v>384</v>
      </c>
      <c r="L96" s="6" t="s">
        <v>51</v>
      </c>
      <c r="M96" s="6" t="s">
        <v>36</v>
      </c>
      <c r="N96" s="6" t="s">
        <v>48</v>
      </c>
      <c r="O96" s="6" t="s">
        <v>385</v>
      </c>
      <c r="P96" s="6" t="s">
        <v>410</v>
      </c>
      <c r="Q96" s="8">
        <v>1</v>
      </c>
      <c r="R96" s="6" t="s">
        <v>342</v>
      </c>
      <c r="S96" s="9">
        <v>12</v>
      </c>
      <c r="T96" s="6" t="s">
        <v>31</v>
      </c>
      <c r="U96" s="6" t="s">
        <v>31</v>
      </c>
    </row>
    <row r="97" spans="1:21" ht="75" x14ac:dyDescent="0.25">
      <c r="A97" s="6">
        <v>92</v>
      </c>
      <c r="B97" s="6">
        <v>21</v>
      </c>
      <c r="C97" s="6" t="s">
        <v>47</v>
      </c>
      <c r="D97" s="6">
        <v>1079232016</v>
      </c>
      <c r="E97" s="6" t="s">
        <v>405</v>
      </c>
      <c r="F97" s="6" t="s">
        <v>374</v>
      </c>
      <c r="G97" s="7">
        <v>42538</v>
      </c>
      <c r="H97" s="7">
        <v>42562</v>
      </c>
      <c r="I97" s="7">
        <v>42541</v>
      </c>
      <c r="J97" s="7" t="s">
        <v>386</v>
      </c>
      <c r="K97" s="6" t="s">
        <v>387</v>
      </c>
      <c r="L97" s="6" t="s">
        <v>54</v>
      </c>
      <c r="M97" s="6" t="s">
        <v>36</v>
      </c>
      <c r="N97" s="6" t="s">
        <v>48</v>
      </c>
      <c r="O97" s="6" t="s">
        <v>388</v>
      </c>
      <c r="P97" s="6" t="s">
        <v>410</v>
      </c>
      <c r="Q97" s="8">
        <v>1</v>
      </c>
      <c r="R97" s="6" t="s">
        <v>342</v>
      </c>
      <c r="S97" s="9">
        <v>12</v>
      </c>
      <c r="T97" s="9" t="s">
        <v>404</v>
      </c>
      <c r="U97" s="9" t="s">
        <v>354</v>
      </c>
    </row>
    <row r="98" spans="1:21" ht="30" x14ac:dyDescent="0.25">
      <c r="A98" s="6">
        <v>93</v>
      </c>
      <c r="B98" s="6">
        <v>22</v>
      </c>
      <c r="C98" s="6" t="s">
        <v>43</v>
      </c>
      <c r="D98" s="6">
        <v>1079252016</v>
      </c>
      <c r="E98" s="6" t="s">
        <v>345</v>
      </c>
      <c r="F98" s="6" t="s">
        <v>375</v>
      </c>
      <c r="G98" s="7">
        <v>42538</v>
      </c>
      <c r="H98" s="7">
        <v>42562</v>
      </c>
      <c r="I98" s="7"/>
      <c r="J98" s="7" t="s">
        <v>195</v>
      </c>
      <c r="K98" s="6" t="s">
        <v>389</v>
      </c>
      <c r="L98" s="6" t="s">
        <v>52</v>
      </c>
      <c r="M98" s="6" t="s">
        <v>33</v>
      </c>
      <c r="N98" s="6" t="s">
        <v>48</v>
      </c>
      <c r="O98" s="6"/>
      <c r="P98" s="6" t="s">
        <v>343</v>
      </c>
      <c r="Q98" s="8">
        <v>-30378</v>
      </c>
      <c r="R98" s="6" t="s">
        <v>345</v>
      </c>
      <c r="S98" s="9">
        <v>12</v>
      </c>
      <c r="T98" s="9" t="s">
        <v>356</v>
      </c>
      <c r="U98" s="9" t="s">
        <v>356</v>
      </c>
    </row>
    <row r="99" spans="1:21" ht="30" x14ac:dyDescent="0.25">
      <c r="A99" s="6">
        <v>94</v>
      </c>
      <c r="B99" s="6">
        <v>23</v>
      </c>
      <c r="C99" s="6" t="s">
        <v>49</v>
      </c>
      <c r="D99" s="6">
        <v>1079302016</v>
      </c>
      <c r="E99" s="6" t="s">
        <v>345</v>
      </c>
      <c r="F99" s="6" t="s">
        <v>376</v>
      </c>
      <c r="G99" s="7">
        <v>42538</v>
      </c>
      <c r="H99" s="7">
        <v>42562</v>
      </c>
      <c r="I99" s="7"/>
      <c r="J99" s="7" t="s">
        <v>390</v>
      </c>
      <c r="K99" s="6" t="s">
        <v>391</v>
      </c>
      <c r="L99" s="6" t="s">
        <v>39</v>
      </c>
      <c r="M99" s="6" t="s">
        <v>33</v>
      </c>
      <c r="N99" s="6" t="s">
        <v>48</v>
      </c>
      <c r="O99" s="6"/>
      <c r="P99" s="6" t="s">
        <v>343</v>
      </c>
      <c r="Q99" s="8">
        <v>-30378</v>
      </c>
      <c r="R99" s="6" t="s">
        <v>345</v>
      </c>
      <c r="S99" s="9">
        <v>12</v>
      </c>
      <c r="T99" s="6" t="s">
        <v>31</v>
      </c>
      <c r="U99" s="6" t="s">
        <v>31</v>
      </c>
    </row>
    <row r="100" spans="1:21" ht="30" x14ac:dyDescent="0.25">
      <c r="A100" s="6">
        <v>95</v>
      </c>
      <c r="B100" s="6">
        <v>24</v>
      </c>
      <c r="C100" s="6" t="s">
        <v>43</v>
      </c>
      <c r="D100" s="6">
        <v>1079322016</v>
      </c>
      <c r="E100" s="6" t="s">
        <v>345</v>
      </c>
      <c r="F100" s="6" t="s">
        <v>377</v>
      </c>
      <c r="G100" s="7">
        <v>42538</v>
      </c>
      <c r="H100" s="7">
        <v>42562</v>
      </c>
      <c r="I100" s="7"/>
      <c r="J100" s="7" t="s">
        <v>392</v>
      </c>
      <c r="K100" s="6" t="s">
        <v>393</v>
      </c>
      <c r="L100" s="6" t="s">
        <v>52</v>
      </c>
      <c r="M100" s="6" t="s">
        <v>33</v>
      </c>
      <c r="N100" s="6" t="s">
        <v>48</v>
      </c>
      <c r="O100" s="6"/>
      <c r="P100" s="6" t="s">
        <v>343</v>
      </c>
      <c r="Q100" s="8">
        <v>-30378</v>
      </c>
      <c r="R100" s="6" t="s">
        <v>345</v>
      </c>
      <c r="S100" s="9">
        <v>12</v>
      </c>
      <c r="T100" s="9" t="s">
        <v>356</v>
      </c>
      <c r="U100" s="9" t="s">
        <v>356</v>
      </c>
    </row>
    <row r="101" spans="1:21" ht="45" x14ac:dyDescent="0.25">
      <c r="A101" s="6">
        <v>96</v>
      </c>
      <c r="B101" s="6">
        <v>25</v>
      </c>
      <c r="C101" s="6" t="s">
        <v>35</v>
      </c>
      <c r="D101" s="6">
        <v>1080972016</v>
      </c>
      <c r="E101" s="6" t="s">
        <v>345</v>
      </c>
      <c r="F101" s="6" t="s">
        <v>31</v>
      </c>
      <c r="G101" s="7">
        <v>42541</v>
      </c>
      <c r="H101" s="7">
        <v>42563</v>
      </c>
      <c r="I101" s="7"/>
      <c r="J101" s="7" t="s">
        <v>394</v>
      </c>
      <c r="K101" s="6" t="s">
        <v>395</v>
      </c>
      <c r="L101" s="6" t="s">
        <v>39</v>
      </c>
      <c r="M101" s="6" t="s">
        <v>33</v>
      </c>
      <c r="N101" s="6" t="s">
        <v>34</v>
      </c>
      <c r="O101" s="6"/>
      <c r="P101" s="6" t="s">
        <v>343</v>
      </c>
      <c r="Q101" s="8">
        <v>-30379</v>
      </c>
      <c r="R101" s="6" t="s">
        <v>345</v>
      </c>
      <c r="S101" s="9">
        <v>13</v>
      </c>
      <c r="T101" s="6" t="s">
        <v>31</v>
      </c>
      <c r="U101" s="6" t="s">
        <v>31</v>
      </c>
    </row>
    <row r="102" spans="1:21" ht="345" x14ac:dyDescent="0.25">
      <c r="A102" s="6">
        <v>97</v>
      </c>
      <c r="B102" s="6">
        <v>26</v>
      </c>
      <c r="C102" s="6" t="s">
        <v>35</v>
      </c>
      <c r="D102" s="6">
        <v>1071562016</v>
      </c>
      <c r="E102" s="6" t="s">
        <v>345</v>
      </c>
      <c r="F102" s="6" t="s">
        <v>31</v>
      </c>
      <c r="G102" s="7">
        <v>42541</v>
      </c>
      <c r="H102" s="7">
        <v>42563</v>
      </c>
      <c r="I102" s="7"/>
      <c r="J102" s="7" t="s">
        <v>396</v>
      </c>
      <c r="K102" s="6" t="s">
        <v>397</v>
      </c>
      <c r="L102" s="6" t="s">
        <v>39</v>
      </c>
      <c r="M102" s="6" t="s">
        <v>33</v>
      </c>
      <c r="N102" s="6" t="s">
        <v>34</v>
      </c>
      <c r="O102" s="6"/>
      <c r="P102" s="6" t="s">
        <v>343</v>
      </c>
      <c r="Q102" s="8">
        <v>-30379</v>
      </c>
      <c r="R102" s="6" t="s">
        <v>345</v>
      </c>
      <c r="S102" s="9">
        <v>13</v>
      </c>
      <c r="T102" s="6" t="s">
        <v>31</v>
      </c>
      <c r="U102" s="6" t="s">
        <v>31</v>
      </c>
    </row>
    <row r="103" spans="1:21" ht="45" x14ac:dyDescent="0.25">
      <c r="A103" s="6">
        <v>98</v>
      </c>
      <c r="B103" s="6">
        <v>27</v>
      </c>
      <c r="C103" s="6" t="s">
        <v>30</v>
      </c>
      <c r="D103" s="6">
        <v>1032992016</v>
      </c>
      <c r="E103" s="6" t="s">
        <v>345</v>
      </c>
      <c r="F103" s="6" t="s">
        <v>31</v>
      </c>
      <c r="G103" s="7">
        <v>42541</v>
      </c>
      <c r="H103" s="7">
        <v>42563</v>
      </c>
      <c r="I103" s="7"/>
      <c r="J103" s="7" t="s">
        <v>398</v>
      </c>
      <c r="K103" s="6" t="s">
        <v>399</v>
      </c>
      <c r="L103" s="6" t="s">
        <v>39</v>
      </c>
      <c r="M103" s="6" t="s">
        <v>33</v>
      </c>
      <c r="N103" s="6" t="s">
        <v>34</v>
      </c>
      <c r="O103" s="6"/>
      <c r="P103" s="6" t="s">
        <v>343</v>
      </c>
      <c r="Q103" s="8">
        <v>-30379</v>
      </c>
      <c r="R103" s="6" t="s">
        <v>345</v>
      </c>
      <c r="S103" s="9">
        <v>13</v>
      </c>
      <c r="T103" s="6" t="s">
        <v>31</v>
      </c>
      <c r="U103" s="6" t="s">
        <v>31</v>
      </c>
    </row>
    <row r="104" spans="1:21" ht="45" x14ac:dyDescent="0.25">
      <c r="A104" s="6">
        <v>99</v>
      </c>
      <c r="B104" s="6">
        <v>28</v>
      </c>
      <c r="C104" s="6" t="s">
        <v>35</v>
      </c>
      <c r="D104" s="6">
        <v>1095352016</v>
      </c>
      <c r="E104" s="6" t="s">
        <v>345</v>
      </c>
      <c r="F104" s="6" t="s">
        <v>413</v>
      </c>
      <c r="G104" s="7">
        <v>42542</v>
      </c>
      <c r="H104" s="7">
        <v>42564</v>
      </c>
      <c r="I104" s="7"/>
      <c r="J104" s="7" t="s">
        <v>414</v>
      </c>
      <c r="K104" s="6" t="s">
        <v>415</v>
      </c>
      <c r="L104" s="6" t="s">
        <v>32</v>
      </c>
      <c r="M104" s="6" t="s">
        <v>33</v>
      </c>
      <c r="N104" s="6" t="s">
        <v>38</v>
      </c>
      <c r="O104" s="6"/>
      <c r="P104" s="6" t="s">
        <v>343</v>
      </c>
      <c r="Q104" s="8">
        <v>-30380</v>
      </c>
      <c r="R104" s="6" t="s">
        <v>345</v>
      </c>
      <c r="S104" s="9">
        <v>14</v>
      </c>
      <c r="T104" s="6" t="s">
        <v>31</v>
      </c>
      <c r="U104" s="6" t="s">
        <v>31</v>
      </c>
    </row>
    <row r="105" spans="1:21" ht="45" x14ac:dyDescent="0.25">
      <c r="A105" s="6">
        <v>100</v>
      </c>
      <c r="B105" s="6">
        <v>29</v>
      </c>
      <c r="C105" s="6" t="s">
        <v>35</v>
      </c>
      <c r="D105" s="6">
        <v>1101802016</v>
      </c>
      <c r="E105" s="6" t="s">
        <v>345</v>
      </c>
      <c r="F105" s="6" t="s">
        <v>416</v>
      </c>
      <c r="G105" s="7">
        <v>42543</v>
      </c>
      <c r="H105" s="7">
        <v>42565</v>
      </c>
      <c r="I105" s="7"/>
      <c r="J105" s="7" t="s">
        <v>417</v>
      </c>
      <c r="K105" s="6" t="s">
        <v>418</v>
      </c>
      <c r="L105" s="6" t="s">
        <v>32</v>
      </c>
      <c r="M105" s="6" t="s">
        <v>42</v>
      </c>
      <c r="N105" s="6" t="s">
        <v>38</v>
      </c>
      <c r="O105" s="6"/>
      <c r="P105" s="6" t="s">
        <v>406</v>
      </c>
      <c r="Q105" s="8">
        <v>-30381</v>
      </c>
      <c r="R105" s="6" t="s">
        <v>345</v>
      </c>
      <c r="S105" s="9">
        <v>15</v>
      </c>
      <c r="T105" s="6" t="s">
        <v>31</v>
      </c>
      <c r="U105" s="6" t="s">
        <v>31</v>
      </c>
    </row>
    <row r="106" spans="1:21" x14ac:dyDescent="0.25">
      <c r="A106" s="11"/>
      <c r="B106" s="11"/>
      <c r="C106" s="11"/>
      <c r="D106" s="11"/>
      <c r="E106" s="11"/>
      <c r="F106" s="11"/>
      <c r="G106" s="12"/>
      <c r="H106" s="12"/>
      <c r="I106" s="12"/>
      <c r="J106" s="12"/>
      <c r="K106" s="11"/>
      <c r="L106" s="11"/>
      <c r="M106" s="11"/>
      <c r="N106" s="11"/>
      <c r="O106" s="11"/>
      <c r="P106" s="11"/>
      <c r="Q106" s="13"/>
      <c r="R106" s="11"/>
    </row>
    <row r="107" spans="1:21" x14ac:dyDescent="0.25">
      <c r="B107" s="14"/>
      <c r="C107" s="14"/>
      <c r="F107" s="15">
        <v>117</v>
      </c>
    </row>
    <row r="108" spans="1:21" x14ac:dyDescent="0.25">
      <c r="B108" s="14"/>
      <c r="C108" s="16"/>
      <c r="D108" s="17" t="s">
        <v>309</v>
      </c>
      <c r="E108" s="17" t="s">
        <v>310</v>
      </c>
      <c r="F108" s="17" t="s">
        <v>311</v>
      </c>
      <c r="G108" s="17" t="s">
        <v>312</v>
      </c>
    </row>
    <row r="109" spans="1:21" ht="18.75" x14ac:dyDescent="0.25">
      <c r="C109" s="18" t="s">
        <v>313</v>
      </c>
      <c r="D109" s="19">
        <v>34</v>
      </c>
      <c r="E109" s="20"/>
      <c r="F109" s="122">
        <f>SUM(D109:D111)</f>
        <v>104</v>
      </c>
      <c r="G109" s="123">
        <f>(F109-F107)/F107</f>
        <v>-0.1111111111111111</v>
      </c>
    </row>
    <row r="110" spans="1:21" ht="18.75" x14ac:dyDescent="0.25">
      <c r="C110" s="18" t="s">
        <v>314</v>
      </c>
      <c r="D110" s="19">
        <v>36</v>
      </c>
      <c r="E110" s="19">
        <f>D109+D110</f>
        <v>70</v>
      </c>
      <c r="F110" s="122"/>
      <c r="G110" s="123"/>
    </row>
    <row r="111" spans="1:21" ht="18.75" x14ac:dyDescent="0.25">
      <c r="C111" s="18" t="s">
        <v>315</v>
      </c>
      <c r="D111" s="19">
        <v>34</v>
      </c>
      <c r="E111" s="19">
        <f t="shared" ref="E111:E120" si="0">E110+D111</f>
        <v>104</v>
      </c>
      <c r="F111" s="122"/>
      <c r="G111" s="123"/>
    </row>
    <row r="112" spans="1:21" ht="18.75" x14ac:dyDescent="0.25">
      <c r="C112" s="18" t="s">
        <v>316</v>
      </c>
      <c r="D112" s="24">
        <v>21</v>
      </c>
      <c r="E112" s="19">
        <f t="shared" si="0"/>
        <v>125</v>
      </c>
      <c r="F112" s="122">
        <f>SUM(D112:D114)</f>
        <v>87</v>
      </c>
      <c r="G112" s="123">
        <f>(F112-F109)/F109</f>
        <v>-0.16346153846153846</v>
      </c>
    </row>
    <row r="113" spans="3:11" ht="18.75" x14ac:dyDescent="0.25">
      <c r="C113" s="18" t="s">
        <v>317</v>
      </c>
      <c r="D113" s="24">
        <v>50</v>
      </c>
      <c r="E113" s="19">
        <f t="shared" si="0"/>
        <v>175</v>
      </c>
      <c r="F113" s="122"/>
      <c r="G113" s="123"/>
    </row>
    <row r="114" spans="3:11" ht="18.75" x14ac:dyDescent="0.25">
      <c r="C114" s="18" t="s">
        <v>318</v>
      </c>
      <c r="D114" s="24">
        <v>16</v>
      </c>
      <c r="E114" s="19">
        <f t="shared" si="0"/>
        <v>191</v>
      </c>
      <c r="F114" s="122"/>
      <c r="G114" s="123"/>
    </row>
    <row r="115" spans="3:11" ht="18.75" x14ac:dyDescent="0.25">
      <c r="C115" s="18" t="s">
        <v>319</v>
      </c>
      <c r="D115" s="19"/>
      <c r="E115" s="19">
        <f t="shared" si="0"/>
        <v>191</v>
      </c>
      <c r="F115" s="122">
        <f>SUM(D115:D117)</f>
        <v>0</v>
      </c>
      <c r="G115" s="123">
        <f>(F115-F112)/F112</f>
        <v>-1</v>
      </c>
    </row>
    <row r="116" spans="3:11" ht="18.75" x14ac:dyDescent="0.25">
      <c r="C116" s="18" t="s">
        <v>320</v>
      </c>
      <c r="D116" s="19"/>
      <c r="E116" s="19">
        <f t="shared" si="0"/>
        <v>191</v>
      </c>
      <c r="F116" s="122"/>
      <c r="G116" s="123"/>
    </row>
    <row r="117" spans="3:11" ht="18.75" x14ac:dyDescent="0.25">
      <c r="C117" s="18" t="s">
        <v>321</v>
      </c>
      <c r="D117" s="19"/>
      <c r="E117" s="19">
        <f t="shared" si="0"/>
        <v>191</v>
      </c>
      <c r="F117" s="122"/>
      <c r="G117" s="123"/>
    </row>
    <row r="118" spans="3:11" ht="18.75" x14ac:dyDescent="0.25">
      <c r="C118" s="18" t="s">
        <v>322</v>
      </c>
      <c r="D118" s="19"/>
      <c r="E118" s="19">
        <f t="shared" si="0"/>
        <v>191</v>
      </c>
      <c r="F118" s="122">
        <f>SUM(D118:D120)</f>
        <v>0</v>
      </c>
      <c r="G118" s="123" t="e">
        <f>(F118-F115)/F115</f>
        <v>#DIV/0!</v>
      </c>
    </row>
    <row r="119" spans="3:11" ht="18.75" x14ac:dyDescent="0.25">
      <c r="C119" s="18" t="s">
        <v>323</v>
      </c>
      <c r="D119" s="19"/>
      <c r="E119" s="19">
        <f t="shared" si="0"/>
        <v>191</v>
      </c>
      <c r="F119" s="122"/>
      <c r="G119" s="123"/>
      <c r="K119" s="21"/>
    </row>
    <row r="120" spans="3:11" ht="18.75" x14ac:dyDescent="0.25">
      <c r="C120" s="18" t="s">
        <v>324</v>
      </c>
      <c r="D120" s="19"/>
      <c r="E120" s="19">
        <f t="shared" si="0"/>
        <v>191</v>
      </c>
      <c r="F120" s="122"/>
      <c r="G120" s="123"/>
    </row>
    <row r="121" spans="3:11" ht="30" x14ac:dyDescent="0.25">
      <c r="C121" s="22" t="s">
        <v>325</v>
      </c>
      <c r="D121" s="23">
        <f>SUM(D109:D120)</f>
        <v>191</v>
      </c>
      <c r="E121" s="20"/>
      <c r="F121" s="23">
        <f>SUM(F109:F120)</f>
        <v>191</v>
      </c>
      <c r="G121" s="20"/>
    </row>
  </sheetData>
  <sheetProtection password="EA31" sheet="1" objects="1" scenarios="1"/>
  <autoFilter ref="A5:U105"/>
  <mergeCells count="17">
    <mergeCell ref="A1:D4"/>
    <mergeCell ref="E1:F2"/>
    <mergeCell ref="G1:N2"/>
    <mergeCell ref="P1:R1"/>
    <mergeCell ref="P2:R2"/>
    <mergeCell ref="E3:F4"/>
    <mergeCell ref="G3:N4"/>
    <mergeCell ref="P3:R3"/>
    <mergeCell ref="P4:R4"/>
    <mergeCell ref="F118:F120"/>
    <mergeCell ref="G118:G120"/>
    <mergeCell ref="F109:F111"/>
    <mergeCell ref="G109:G111"/>
    <mergeCell ref="F112:F114"/>
    <mergeCell ref="G112:G114"/>
    <mergeCell ref="F115:F117"/>
    <mergeCell ref="G115:G117"/>
  </mergeCells>
  <dataValidations count="4">
    <dataValidation type="list" allowBlank="1" showInputMessage="1" showErrorMessage="1" errorTitle="ALERTA" error="Tipificación de servicio no valido" sqref="L1:L1048576">
      <formula1>"TEMAS MISIONALES UPIS,TEMAS ADMINISTRATIVOS,SOLICITUD DE INTERVENCION,TEMAS ADMINISTRATIVOS CONVENIOS,FUNCIONARIO Y/O TRABAJADOR PUBLICO,ALIMENTACIÓN,AGRADECIMIENTO POR SERVICIOS PRESTADOS,APOYO SOSTENIMIENTO,JÓVENES EN PAZ"</formula1>
    </dataValidation>
    <dataValidation type="list" allowBlank="1" showInputMessage="1" showErrorMessage="1" errorTitle="ALERTA" error="Tipo de requerimiento no valido" sqref="C1:C1048576">
      <formula1>"DENUNCIA,FELICITACIÓN,PETICIÓN INTERÉS PARTICULAR, PETICIÓN INTERÉS GENERAL,QUEJA,RECLAMO,SOLICITUD DE COPIA,SOLICITUD DE INFORMACIÓN,SUGERENCIA,CONSULTA"</formula1>
    </dataValidation>
    <dataValidation type="list" allowBlank="1" showInputMessage="1" showErrorMessage="1" errorTitle="ALERTA" error="Usuario no valido" sqref="M6:M1048576">
      <formula1>"PLANEACION,SUBFINANCIERA,JURIDICA,DIRECCION,BAÑOS PUBLICOS,MISION BOGOTA,DESARROLLO HUMANO,COMEDORES,SUBMETODOS"</formula1>
    </dataValidation>
    <dataValidation type="list" allowBlank="1" showInputMessage="1" showErrorMessage="1" errorTitle="ALERTA" error="Tipo de canal no valido" sqref="N6:N106">
      <formula1>"TELEFONICO,WEB,ESCRITO,BUZÓN"</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1" id="{07149354-4FA6-4159-9050-8C85F5295176}">
            <x14:iconSet iconSet="3Symbols" custom="1">
              <x14:cfvo type="percent">
                <xm:f>0</xm:f>
              </x14:cfvo>
              <x14:cfvo type="num">
                <xm:f>15</xm:f>
              </x14:cfvo>
              <x14:cfvo type="num">
                <xm:f>16</xm:f>
              </x14:cfvo>
              <x14:cfIcon iconSet="3Symbols" iconId="2"/>
              <x14:cfIcon iconSet="3Symbols" iconId="1"/>
              <x14:cfIcon iconSet="3Symbols" iconId="0"/>
            </x14:iconSet>
          </x14:cfRule>
          <xm:sqref>Q103:Q105</xm:sqref>
        </x14:conditionalFormatting>
        <x14:conditionalFormatting xmlns:xm="http://schemas.microsoft.com/office/excel/2006/main">
          <x14:cfRule type="iconSet" priority="8" id="{C8D33E7F-A78A-4E00-A548-2F0502AA0079}">
            <x14:iconSet iconSet="3Symbols" custom="1">
              <x14:cfvo type="percent">
                <xm:f>0</xm:f>
              </x14:cfvo>
              <x14:cfvo type="num">
                <xm:f>15</xm:f>
              </x14:cfvo>
              <x14:cfvo type="num">
                <xm:f>16</xm:f>
              </x14:cfvo>
              <x14:cfIcon iconSet="3Symbols" iconId="2"/>
              <x14:cfIcon iconSet="3Symbols" iconId="1"/>
              <x14:cfIcon iconSet="3Symbols" iconId="0"/>
            </x14:iconSet>
          </x14:cfRule>
          <xm:sqref>Q93:Q97</xm:sqref>
        </x14:conditionalFormatting>
        <x14:conditionalFormatting xmlns:xm="http://schemas.microsoft.com/office/excel/2006/main">
          <x14:cfRule type="iconSet" priority="7" id="{385A7E60-F422-4AAD-8DD0-22737198B187}">
            <x14:iconSet iconSet="3Symbols" custom="1">
              <x14:cfvo type="percent">
                <xm:f>0</xm:f>
              </x14:cfvo>
              <x14:cfvo type="num">
                <xm:f>15</xm:f>
              </x14:cfvo>
              <x14:cfvo type="num">
                <xm:f>16</xm:f>
              </x14:cfvo>
              <x14:cfIcon iconSet="3Symbols" iconId="2"/>
              <x14:cfIcon iconSet="3Symbols" iconId="1"/>
              <x14:cfIcon iconSet="3Symbols" iconId="0"/>
            </x14:iconSet>
          </x14:cfRule>
          <xm:sqref>Q6:Q19 Q35:Q55 Q69</xm:sqref>
        </x14:conditionalFormatting>
        <x14:conditionalFormatting xmlns:xm="http://schemas.microsoft.com/office/excel/2006/main">
          <x14:cfRule type="iconSet" priority="6" id="{1E978FC0-13F5-4EFC-A784-F468B9709176}">
            <x14:iconSet iconSet="3Symbols" custom="1">
              <x14:cfvo type="percent">
                <xm:f>0</xm:f>
              </x14:cfvo>
              <x14:cfvo type="num">
                <xm:f>15</xm:f>
              </x14:cfvo>
              <x14:cfvo type="num">
                <xm:f>16</xm:f>
              </x14:cfvo>
              <x14:cfIcon iconSet="3Symbols" iconId="2"/>
              <x14:cfIcon iconSet="3Symbols" iconId="1"/>
              <x14:cfIcon iconSet="3Symbols" iconId="0"/>
            </x14:iconSet>
          </x14:cfRule>
          <xm:sqref>Q20:Q34</xm:sqref>
        </x14:conditionalFormatting>
        <x14:conditionalFormatting xmlns:xm="http://schemas.microsoft.com/office/excel/2006/main">
          <x14:cfRule type="iconSet" priority="5" id="{F93C4B00-422A-4BC1-B5F4-1CE7A1DF44FA}">
            <x14:iconSet iconSet="3Symbols" custom="1">
              <x14:cfvo type="percent">
                <xm:f>0</xm:f>
              </x14:cfvo>
              <x14:cfvo type="num">
                <xm:f>15</xm:f>
              </x14:cfvo>
              <x14:cfvo type="num">
                <xm:f>16</xm:f>
              </x14:cfvo>
              <x14:cfIcon iconSet="3Symbols" iconId="2"/>
              <x14:cfIcon iconSet="3Symbols" iconId="1"/>
              <x14:cfIcon iconSet="3Symbols" iconId="0"/>
            </x14:iconSet>
          </x14:cfRule>
          <xm:sqref>Q56:Q68</xm:sqref>
        </x14:conditionalFormatting>
        <x14:conditionalFormatting xmlns:xm="http://schemas.microsoft.com/office/excel/2006/main">
          <x14:cfRule type="iconSet" priority="4" id="{3A8E2922-4B52-4AA5-95F7-2DCBC6DB6DFA}">
            <x14:iconSet iconSet="3Symbols" custom="1">
              <x14:cfvo type="percent">
                <xm:f>0</xm:f>
              </x14:cfvo>
              <x14:cfvo type="num">
                <xm:f>15</xm:f>
              </x14:cfvo>
              <x14:cfvo type="num">
                <xm:f>16</xm:f>
              </x14:cfvo>
              <x14:cfIcon iconSet="3Symbols" iconId="2"/>
              <x14:cfIcon iconSet="3Symbols" iconId="1"/>
              <x14:cfIcon iconSet="3Symbols" iconId="0"/>
            </x14:iconSet>
          </x14:cfRule>
          <xm:sqref>Q88:Q90 Q70:Q76</xm:sqref>
        </x14:conditionalFormatting>
        <x14:conditionalFormatting xmlns:xm="http://schemas.microsoft.com/office/excel/2006/main">
          <x14:cfRule type="iconSet" priority="3" id="{7B82C1D0-E04E-420C-9C4D-E0F61AC6CA3B}">
            <x14:iconSet iconSet="3Symbols" custom="1">
              <x14:cfvo type="percent">
                <xm:f>0</xm:f>
              </x14:cfvo>
              <x14:cfvo type="num">
                <xm:f>15</xm:f>
              </x14:cfvo>
              <x14:cfvo type="num">
                <xm:f>16</xm:f>
              </x14:cfvo>
              <x14:cfIcon iconSet="3Symbols" iconId="2"/>
              <x14:cfIcon iconSet="3Symbols" iconId="1"/>
              <x14:cfIcon iconSet="3Symbols" iconId="0"/>
            </x14:iconSet>
          </x14:cfRule>
          <xm:sqref>Q77:Q87</xm:sqref>
        </x14:conditionalFormatting>
        <x14:conditionalFormatting xmlns:xm="http://schemas.microsoft.com/office/excel/2006/main">
          <x14:cfRule type="iconSet" priority="2" id="{D7511E6F-E110-4A02-AC1E-DAD287C2CCF4}">
            <x14:iconSet iconSet="3Symbols" custom="1">
              <x14:cfvo type="percent">
                <xm:f>0</xm:f>
              </x14:cfvo>
              <x14:cfvo type="num">
                <xm:f>15</xm:f>
              </x14:cfvo>
              <x14:cfvo type="num">
                <xm:f>16</xm:f>
              </x14:cfvo>
              <x14:cfIcon iconSet="3Symbols" iconId="2"/>
              <x14:cfIcon iconSet="3Symbols" iconId="1"/>
              <x14:cfIcon iconSet="3Symbols" iconId="0"/>
            </x14:iconSet>
          </x14:cfRule>
          <xm:sqref>Q91:Q92</xm:sqref>
        </x14:conditionalFormatting>
        <x14:conditionalFormatting xmlns:xm="http://schemas.microsoft.com/office/excel/2006/main">
          <x14:cfRule type="iconSet" priority="1" id="{9BF91A8C-C1C0-4C75-AB58-5453003CFD01}">
            <x14:iconSet iconSet="3Symbols" custom="1">
              <x14:cfvo type="percent">
                <xm:f>0</xm:f>
              </x14:cfvo>
              <x14:cfvo type="num">
                <xm:f>15</xm:f>
              </x14:cfvo>
              <x14:cfvo type="num">
                <xm:f>16</xm:f>
              </x14:cfvo>
              <x14:cfIcon iconSet="3Symbols" iconId="2"/>
              <x14:cfIcon iconSet="3Symbols" iconId="1"/>
              <x14:cfIcon iconSet="3Symbols" iconId="0"/>
            </x14:iconSet>
          </x14:cfRule>
          <xm:sqref>Q98:Q104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9"/>
  <sheetViews>
    <sheetView topLeftCell="A128" workbookViewId="0">
      <selection activeCell="A139" sqref="A139:E145"/>
    </sheetView>
  </sheetViews>
  <sheetFormatPr baseColWidth="10" defaultRowHeight="15" x14ac:dyDescent="0.25"/>
  <cols>
    <col min="1" max="1" width="46.42578125" customWidth="1"/>
    <col min="2" max="2" width="22.42578125" customWidth="1"/>
    <col min="3" max="3" width="4.7109375" customWidth="1"/>
    <col min="4" max="4" width="3.85546875" customWidth="1"/>
    <col min="5" max="5" width="12.5703125" customWidth="1"/>
    <col min="6" max="6" width="19.28515625" customWidth="1"/>
    <col min="7" max="7" width="32.42578125" customWidth="1"/>
    <col min="8" max="8" width="24.28515625" customWidth="1"/>
    <col min="9" max="9" width="37.42578125" customWidth="1"/>
    <col min="10" max="21" width="10.140625" customWidth="1"/>
    <col min="22" max="26" width="9.28515625" customWidth="1"/>
    <col min="27" max="27" width="12.5703125" customWidth="1"/>
    <col min="28" max="28" width="12.5703125" bestFit="1" customWidth="1"/>
  </cols>
  <sheetData>
    <row r="1" spans="1:5" x14ac:dyDescent="0.25">
      <c r="A1" s="25" t="s">
        <v>328</v>
      </c>
      <c r="B1" s="25" t="s">
        <v>329</v>
      </c>
    </row>
    <row r="2" spans="1:5" x14ac:dyDescent="0.25">
      <c r="A2" s="25" t="s">
        <v>326</v>
      </c>
      <c r="B2" s="10" t="s">
        <v>330</v>
      </c>
      <c r="C2" s="10" t="s">
        <v>331</v>
      </c>
      <c r="D2" s="10" t="s">
        <v>332</v>
      </c>
      <c r="E2" s="10" t="s">
        <v>327</v>
      </c>
    </row>
    <row r="3" spans="1:5" x14ac:dyDescent="0.25">
      <c r="A3" s="26" t="s">
        <v>35</v>
      </c>
      <c r="B3" s="27">
        <v>4</v>
      </c>
      <c r="C3" s="27">
        <v>16</v>
      </c>
      <c r="D3" s="27">
        <v>11</v>
      </c>
      <c r="E3" s="27">
        <v>31</v>
      </c>
    </row>
    <row r="4" spans="1:5" x14ac:dyDescent="0.25">
      <c r="A4" s="26" t="s">
        <v>47</v>
      </c>
      <c r="B4" s="27">
        <v>6</v>
      </c>
      <c r="C4" s="27">
        <v>13</v>
      </c>
      <c r="D4" s="27">
        <v>4</v>
      </c>
      <c r="E4" s="27">
        <v>23</v>
      </c>
    </row>
    <row r="5" spans="1:5" x14ac:dyDescent="0.25">
      <c r="A5" s="26" t="s">
        <v>49</v>
      </c>
      <c r="B5" s="27">
        <v>7</v>
      </c>
      <c r="C5" s="27">
        <v>11</v>
      </c>
      <c r="D5" s="27">
        <v>2</v>
      </c>
      <c r="E5" s="27">
        <v>20</v>
      </c>
    </row>
    <row r="6" spans="1:5" x14ac:dyDescent="0.25">
      <c r="A6" s="26" t="s">
        <v>43</v>
      </c>
      <c r="B6" s="27">
        <v>1</v>
      </c>
      <c r="C6" s="27">
        <v>7</v>
      </c>
      <c r="D6" s="27">
        <v>7</v>
      </c>
      <c r="E6" s="27">
        <v>15</v>
      </c>
    </row>
    <row r="7" spans="1:5" x14ac:dyDescent="0.25">
      <c r="A7" s="26" t="s">
        <v>44</v>
      </c>
      <c r="B7" s="27">
        <v>3</v>
      </c>
      <c r="C7" s="27">
        <v>1</v>
      </c>
      <c r="D7" s="27">
        <v>1</v>
      </c>
      <c r="E7" s="27">
        <v>5</v>
      </c>
    </row>
    <row r="8" spans="1:5" x14ac:dyDescent="0.25">
      <c r="A8" s="26" t="s">
        <v>50</v>
      </c>
      <c r="B8" s="27"/>
      <c r="C8" s="27">
        <v>1</v>
      </c>
      <c r="D8" s="27">
        <v>2</v>
      </c>
      <c r="E8" s="27">
        <v>3</v>
      </c>
    </row>
    <row r="9" spans="1:5" x14ac:dyDescent="0.25">
      <c r="A9" s="26" t="s">
        <v>30</v>
      </c>
      <c r="B9" s="27"/>
      <c r="C9" s="27">
        <v>1</v>
      </c>
      <c r="D9" s="27">
        <v>2</v>
      </c>
      <c r="E9" s="27">
        <v>3</v>
      </c>
    </row>
    <row r="10" spans="1:5" x14ac:dyDescent="0.25">
      <c r="A10" s="26" t="s">
        <v>327</v>
      </c>
      <c r="B10" s="27">
        <v>21</v>
      </c>
      <c r="C10" s="27">
        <v>50</v>
      </c>
      <c r="D10" s="27">
        <v>29</v>
      </c>
      <c r="E10" s="27">
        <v>100</v>
      </c>
    </row>
    <row r="18" spans="1:5" x14ac:dyDescent="0.25">
      <c r="A18" s="25" t="s">
        <v>328</v>
      </c>
      <c r="B18" s="25" t="s">
        <v>329</v>
      </c>
    </row>
    <row r="19" spans="1:5" x14ac:dyDescent="0.25">
      <c r="A19" s="25" t="s">
        <v>326</v>
      </c>
      <c r="B19" s="10" t="s">
        <v>330</v>
      </c>
      <c r="C19" s="10" t="s">
        <v>331</v>
      </c>
      <c r="D19" s="10" t="s">
        <v>332</v>
      </c>
      <c r="E19" s="10" t="s">
        <v>327</v>
      </c>
    </row>
    <row r="20" spans="1:5" x14ac:dyDescent="0.25">
      <c r="A20" s="26" t="s">
        <v>33</v>
      </c>
      <c r="B20" s="27">
        <v>10</v>
      </c>
      <c r="C20" s="27">
        <v>23</v>
      </c>
      <c r="D20" s="27">
        <v>16</v>
      </c>
      <c r="E20" s="27">
        <v>49</v>
      </c>
    </row>
    <row r="21" spans="1:5" x14ac:dyDescent="0.25">
      <c r="A21" s="28" t="s">
        <v>49</v>
      </c>
      <c r="B21" s="27">
        <v>6</v>
      </c>
      <c r="C21" s="27">
        <v>11</v>
      </c>
      <c r="D21" s="27">
        <v>2</v>
      </c>
      <c r="E21" s="27">
        <v>19</v>
      </c>
    </row>
    <row r="22" spans="1:5" x14ac:dyDescent="0.25">
      <c r="A22" s="28" t="s">
        <v>35</v>
      </c>
      <c r="B22" s="27">
        <v>1</v>
      </c>
      <c r="C22" s="27">
        <v>7</v>
      </c>
      <c r="D22" s="27">
        <v>8</v>
      </c>
      <c r="E22" s="27">
        <v>16</v>
      </c>
    </row>
    <row r="23" spans="1:5" x14ac:dyDescent="0.25">
      <c r="A23" s="28" t="s">
        <v>47</v>
      </c>
      <c r="B23" s="27">
        <v>3</v>
      </c>
      <c r="C23" s="27">
        <v>3</v>
      </c>
      <c r="D23" s="27"/>
      <c r="E23" s="27">
        <v>6</v>
      </c>
    </row>
    <row r="24" spans="1:5" x14ac:dyDescent="0.25">
      <c r="A24" s="28" t="s">
        <v>43</v>
      </c>
      <c r="B24" s="27"/>
      <c r="C24" s="27">
        <v>1</v>
      </c>
      <c r="D24" s="27">
        <v>3</v>
      </c>
      <c r="E24" s="27">
        <v>4</v>
      </c>
    </row>
    <row r="25" spans="1:5" x14ac:dyDescent="0.25">
      <c r="A25" s="28" t="s">
        <v>30</v>
      </c>
      <c r="B25" s="27"/>
      <c r="C25" s="27">
        <v>1</v>
      </c>
      <c r="D25" s="27">
        <v>2</v>
      </c>
      <c r="E25" s="27">
        <v>3</v>
      </c>
    </row>
    <row r="26" spans="1:5" x14ac:dyDescent="0.25">
      <c r="A26" s="28" t="s">
        <v>44</v>
      </c>
      <c r="B26" s="27"/>
      <c r="C26" s="27"/>
      <c r="D26" s="27">
        <v>1</v>
      </c>
      <c r="E26" s="27">
        <v>1</v>
      </c>
    </row>
    <row r="27" spans="1:5" x14ac:dyDescent="0.25">
      <c r="A27" s="26" t="s">
        <v>36</v>
      </c>
      <c r="B27" s="27">
        <v>1</v>
      </c>
      <c r="C27" s="27">
        <v>7</v>
      </c>
      <c r="D27" s="27">
        <v>8</v>
      </c>
      <c r="E27" s="27">
        <v>16</v>
      </c>
    </row>
    <row r="28" spans="1:5" x14ac:dyDescent="0.25">
      <c r="A28" s="28" t="s">
        <v>47</v>
      </c>
      <c r="B28" s="27"/>
      <c r="C28" s="27">
        <v>5</v>
      </c>
      <c r="D28" s="27">
        <v>4</v>
      </c>
      <c r="E28" s="27">
        <v>9</v>
      </c>
    </row>
    <row r="29" spans="1:5" x14ac:dyDescent="0.25">
      <c r="A29" s="28" t="s">
        <v>50</v>
      </c>
      <c r="B29" s="27"/>
      <c r="C29" s="27">
        <v>1</v>
      </c>
      <c r="D29" s="27">
        <v>2</v>
      </c>
      <c r="E29" s="27">
        <v>3</v>
      </c>
    </row>
    <row r="30" spans="1:5" x14ac:dyDescent="0.25">
      <c r="A30" s="28" t="s">
        <v>43</v>
      </c>
      <c r="B30" s="27"/>
      <c r="C30" s="27">
        <v>1</v>
      </c>
      <c r="D30" s="27">
        <v>2</v>
      </c>
      <c r="E30" s="27">
        <v>3</v>
      </c>
    </row>
    <row r="31" spans="1:5" x14ac:dyDescent="0.25">
      <c r="A31" s="28" t="s">
        <v>49</v>
      </c>
      <c r="B31" s="27">
        <v>1</v>
      </c>
      <c r="C31" s="27"/>
      <c r="D31" s="27"/>
      <c r="E31" s="27">
        <v>1</v>
      </c>
    </row>
    <row r="32" spans="1:5" x14ac:dyDescent="0.25">
      <c r="A32" s="26" t="s">
        <v>37</v>
      </c>
      <c r="B32" s="27">
        <v>6</v>
      </c>
      <c r="C32" s="27">
        <v>6</v>
      </c>
      <c r="D32" s="27">
        <v>1</v>
      </c>
      <c r="E32" s="27">
        <v>13</v>
      </c>
    </row>
    <row r="33" spans="1:5" x14ac:dyDescent="0.25">
      <c r="A33" s="28" t="s">
        <v>47</v>
      </c>
      <c r="B33" s="27">
        <v>3</v>
      </c>
      <c r="C33" s="27">
        <v>3</v>
      </c>
      <c r="D33" s="27"/>
      <c r="E33" s="27">
        <v>6</v>
      </c>
    </row>
    <row r="34" spans="1:5" x14ac:dyDescent="0.25">
      <c r="A34" s="28" t="s">
        <v>44</v>
      </c>
      <c r="B34" s="27">
        <v>2</v>
      </c>
      <c r="C34" s="27">
        <v>1</v>
      </c>
      <c r="D34" s="27"/>
      <c r="E34" s="27">
        <v>3</v>
      </c>
    </row>
    <row r="35" spans="1:5" x14ac:dyDescent="0.25">
      <c r="A35" s="28" t="s">
        <v>35</v>
      </c>
      <c r="B35" s="27">
        <v>1</v>
      </c>
      <c r="C35" s="27">
        <v>2</v>
      </c>
      <c r="D35" s="27"/>
      <c r="E35" s="27">
        <v>3</v>
      </c>
    </row>
    <row r="36" spans="1:5" x14ac:dyDescent="0.25">
      <c r="A36" s="28" t="s">
        <v>43</v>
      </c>
      <c r="B36" s="27"/>
      <c r="C36" s="27"/>
      <c r="D36" s="27">
        <v>1</v>
      </c>
      <c r="E36" s="27">
        <v>1</v>
      </c>
    </row>
    <row r="37" spans="1:5" x14ac:dyDescent="0.25">
      <c r="A37" s="26" t="s">
        <v>42</v>
      </c>
      <c r="B37" s="27">
        <v>1</v>
      </c>
      <c r="C37" s="27">
        <v>4</v>
      </c>
      <c r="D37" s="27">
        <v>3</v>
      </c>
      <c r="E37" s="27">
        <v>8</v>
      </c>
    </row>
    <row r="38" spans="1:5" x14ac:dyDescent="0.25">
      <c r="A38" s="26" t="s">
        <v>45</v>
      </c>
      <c r="B38" s="27">
        <v>2</v>
      </c>
      <c r="C38" s="27">
        <v>4</v>
      </c>
      <c r="D38" s="27">
        <v>1</v>
      </c>
      <c r="E38" s="27">
        <v>7</v>
      </c>
    </row>
    <row r="39" spans="1:5" x14ac:dyDescent="0.25">
      <c r="A39" s="26" t="s">
        <v>40</v>
      </c>
      <c r="B39" s="27">
        <v>1</v>
      </c>
      <c r="C39" s="27">
        <v>3</v>
      </c>
      <c r="D39" s="27"/>
      <c r="E39" s="27">
        <v>4</v>
      </c>
    </row>
    <row r="40" spans="1:5" x14ac:dyDescent="0.25">
      <c r="A40" s="26" t="s">
        <v>41</v>
      </c>
      <c r="B40" s="27"/>
      <c r="C40" s="27">
        <v>2</v>
      </c>
      <c r="D40" s="27"/>
      <c r="E40" s="27">
        <v>2</v>
      </c>
    </row>
    <row r="41" spans="1:5" x14ac:dyDescent="0.25">
      <c r="A41" s="26" t="s">
        <v>53</v>
      </c>
      <c r="B41" s="27"/>
      <c r="C41" s="27">
        <v>1</v>
      </c>
      <c r="D41" s="27"/>
      <c r="E41" s="27">
        <v>1</v>
      </c>
    </row>
    <row r="42" spans="1:5" x14ac:dyDescent="0.25">
      <c r="A42" s="26" t="s">
        <v>327</v>
      </c>
      <c r="B42" s="27">
        <v>21</v>
      </c>
      <c r="C42" s="27">
        <v>50</v>
      </c>
      <c r="D42" s="27">
        <v>29</v>
      </c>
      <c r="E42" s="27">
        <v>100</v>
      </c>
    </row>
    <row r="65" spans="1:5" x14ac:dyDescent="0.25">
      <c r="A65" s="25" t="s">
        <v>328</v>
      </c>
      <c r="B65" s="25" t="s">
        <v>329</v>
      </c>
    </row>
    <row r="66" spans="1:5" x14ac:dyDescent="0.25">
      <c r="A66" s="25" t="s">
        <v>326</v>
      </c>
      <c r="B66" s="10" t="s">
        <v>330</v>
      </c>
      <c r="C66" s="10" t="s">
        <v>331</v>
      </c>
      <c r="D66" s="10" t="s">
        <v>332</v>
      </c>
      <c r="E66" s="10" t="s">
        <v>327</v>
      </c>
    </row>
    <row r="67" spans="1:5" x14ac:dyDescent="0.25">
      <c r="A67" s="26" t="s">
        <v>47</v>
      </c>
      <c r="B67" s="27">
        <v>6</v>
      </c>
      <c r="C67" s="27">
        <v>13</v>
      </c>
      <c r="D67" s="27">
        <v>4</v>
      </c>
      <c r="E67" s="27">
        <v>23</v>
      </c>
    </row>
    <row r="68" spans="1:5" x14ac:dyDescent="0.25">
      <c r="A68" s="28" t="s">
        <v>36</v>
      </c>
      <c r="B68" s="27"/>
      <c r="C68" s="27">
        <v>5</v>
      </c>
      <c r="D68" s="27">
        <v>4</v>
      </c>
      <c r="E68" s="27">
        <v>9</v>
      </c>
    </row>
    <row r="69" spans="1:5" x14ac:dyDescent="0.25">
      <c r="A69" s="28" t="s">
        <v>37</v>
      </c>
      <c r="B69" s="27">
        <v>3</v>
      </c>
      <c r="C69" s="27">
        <v>3</v>
      </c>
      <c r="D69" s="27"/>
      <c r="E69" s="27">
        <v>6</v>
      </c>
    </row>
    <row r="70" spans="1:5" x14ac:dyDescent="0.25">
      <c r="A70" s="28" t="s">
        <v>33</v>
      </c>
      <c r="B70" s="27">
        <v>3</v>
      </c>
      <c r="C70" s="27">
        <v>3</v>
      </c>
      <c r="D70" s="27"/>
      <c r="E70" s="27">
        <v>6</v>
      </c>
    </row>
    <row r="71" spans="1:5" x14ac:dyDescent="0.25">
      <c r="A71" s="28" t="s">
        <v>42</v>
      </c>
      <c r="B71" s="27"/>
      <c r="C71" s="27">
        <v>2</v>
      </c>
      <c r="D71" s="27"/>
      <c r="E71" s="27">
        <v>2</v>
      </c>
    </row>
    <row r="72" spans="1:5" x14ac:dyDescent="0.25">
      <c r="A72" s="26" t="s">
        <v>43</v>
      </c>
      <c r="B72" s="27">
        <v>1</v>
      </c>
      <c r="C72" s="27">
        <v>7</v>
      </c>
      <c r="D72" s="27">
        <v>7</v>
      </c>
      <c r="E72" s="27">
        <v>15</v>
      </c>
    </row>
    <row r="73" spans="1:5" x14ac:dyDescent="0.25">
      <c r="A73" s="28" t="s">
        <v>45</v>
      </c>
      <c r="B73" s="27">
        <v>1</v>
      </c>
      <c r="C73" s="27">
        <v>4</v>
      </c>
      <c r="D73" s="27">
        <v>1</v>
      </c>
      <c r="E73" s="27">
        <v>6</v>
      </c>
    </row>
    <row r="74" spans="1:5" x14ac:dyDescent="0.25">
      <c r="A74" s="28" t="s">
        <v>33</v>
      </c>
      <c r="B74" s="27"/>
      <c r="C74" s="27">
        <v>1</v>
      </c>
      <c r="D74" s="27">
        <v>3</v>
      </c>
      <c r="E74" s="27">
        <v>4</v>
      </c>
    </row>
    <row r="75" spans="1:5" x14ac:dyDescent="0.25">
      <c r="A75" s="28" t="s">
        <v>36</v>
      </c>
      <c r="B75" s="27"/>
      <c r="C75" s="27">
        <v>1</v>
      </c>
      <c r="D75" s="27">
        <v>2</v>
      </c>
      <c r="E75" s="27">
        <v>3</v>
      </c>
    </row>
    <row r="76" spans="1:5" x14ac:dyDescent="0.25">
      <c r="A76" s="28" t="s">
        <v>42</v>
      </c>
      <c r="B76" s="27"/>
      <c r="C76" s="27">
        <v>1</v>
      </c>
      <c r="D76" s="27"/>
      <c r="E76" s="27">
        <v>1</v>
      </c>
    </row>
    <row r="77" spans="1:5" x14ac:dyDescent="0.25">
      <c r="A77" s="28" t="s">
        <v>37</v>
      </c>
      <c r="B77" s="27"/>
      <c r="C77" s="27"/>
      <c r="D77" s="27">
        <v>1</v>
      </c>
      <c r="E77" s="27">
        <v>1</v>
      </c>
    </row>
    <row r="78" spans="1:5" x14ac:dyDescent="0.25">
      <c r="A78" s="26" t="s">
        <v>327</v>
      </c>
      <c r="B78" s="27">
        <v>7</v>
      </c>
      <c r="C78" s="27">
        <v>20</v>
      </c>
      <c r="D78" s="27">
        <v>11</v>
      </c>
      <c r="E78" s="27">
        <v>38</v>
      </c>
    </row>
    <row r="107" spans="1:5" x14ac:dyDescent="0.25">
      <c r="A107" s="25" t="s">
        <v>328</v>
      </c>
      <c r="B107" s="25" t="s">
        <v>329</v>
      </c>
    </row>
    <row r="108" spans="1:5" x14ac:dyDescent="0.25">
      <c r="A108" s="25" t="s">
        <v>326</v>
      </c>
      <c r="B108" s="10" t="s">
        <v>330</v>
      </c>
      <c r="C108" s="10" t="s">
        <v>331</v>
      </c>
      <c r="D108" s="10" t="s">
        <v>332</v>
      </c>
      <c r="E108" s="10" t="s">
        <v>327</v>
      </c>
    </row>
    <row r="109" spans="1:5" x14ac:dyDescent="0.25">
      <c r="A109" s="26" t="s">
        <v>342</v>
      </c>
      <c r="B109" s="27">
        <v>19</v>
      </c>
      <c r="C109" s="27">
        <v>49</v>
      </c>
      <c r="D109" s="27">
        <v>11</v>
      </c>
      <c r="E109" s="27">
        <v>79</v>
      </c>
    </row>
    <row r="110" spans="1:5" x14ac:dyDescent="0.25">
      <c r="A110" s="28" t="s">
        <v>33</v>
      </c>
      <c r="B110" s="27">
        <v>10</v>
      </c>
      <c r="C110" s="27">
        <v>23</v>
      </c>
      <c r="D110" s="27">
        <v>1</v>
      </c>
      <c r="E110" s="27">
        <v>34</v>
      </c>
    </row>
    <row r="111" spans="1:5" x14ac:dyDescent="0.25">
      <c r="A111" s="28" t="s">
        <v>36</v>
      </c>
      <c r="B111" s="27">
        <v>1</v>
      </c>
      <c r="C111" s="27">
        <v>7</v>
      </c>
      <c r="D111" s="27">
        <v>8</v>
      </c>
      <c r="E111" s="27">
        <v>16</v>
      </c>
    </row>
    <row r="112" spans="1:5" x14ac:dyDescent="0.25">
      <c r="A112" s="28" t="s">
        <v>37</v>
      </c>
      <c r="B112" s="27">
        <v>4</v>
      </c>
      <c r="C112" s="27">
        <v>6</v>
      </c>
      <c r="D112" s="27">
        <v>1</v>
      </c>
      <c r="E112" s="27">
        <v>11</v>
      </c>
    </row>
    <row r="113" spans="1:5" x14ac:dyDescent="0.25">
      <c r="A113" s="28" t="s">
        <v>45</v>
      </c>
      <c r="B113" s="27">
        <v>2</v>
      </c>
      <c r="C113" s="27">
        <v>4</v>
      </c>
      <c r="D113" s="27">
        <v>1</v>
      </c>
      <c r="E113" s="27">
        <v>7</v>
      </c>
    </row>
    <row r="114" spans="1:5" x14ac:dyDescent="0.25">
      <c r="A114" s="28" t="s">
        <v>42</v>
      </c>
      <c r="B114" s="27">
        <v>1</v>
      </c>
      <c r="C114" s="27">
        <v>3</v>
      </c>
      <c r="D114" s="27"/>
      <c r="E114" s="27">
        <v>4</v>
      </c>
    </row>
    <row r="115" spans="1:5" x14ac:dyDescent="0.25">
      <c r="A115" s="28" t="s">
        <v>40</v>
      </c>
      <c r="B115" s="27">
        <v>1</v>
      </c>
      <c r="C115" s="27">
        <v>3</v>
      </c>
      <c r="D115" s="27"/>
      <c r="E115" s="27">
        <v>4</v>
      </c>
    </row>
    <row r="116" spans="1:5" x14ac:dyDescent="0.25">
      <c r="A116" s="28" t="s">
        <v>41</v>
      </c>
      <c r="B116" s="27"/>
      <c r="C116" s="27">
        <v>2</v>
      </c>
      <c r="D116" s="27"/>
      <c r="E116" s="27">
        <v>2</v>
      </c>
    </row>
    <row r="117" spans="1:5" x14ac:dyDescent="0.25">
      <c r="A117" s="28" t="s">
        <v>53</v>
      </c>
      <c r="B117" s="27"/>
      <c r="C117" s="27">
        <v>1</v>
      </c>
      <c r="D117" s="27"/>
      <c r="E117" s="27">
        <v>1</v>
      </c>
    </row>
    <row r="118" spans="1:5" x14ac:dyDescent="0.25">
      <c r="A118" s="26" t="s">
        <v>345</v>
      </c>
      <c r="B118" s="27"/>
      <c r="C118" s="27">
        <v>1</v>
      </c>
      <c r="D118" s="27">
        <v>18</v>
      </c>
      <c r="E118" s="27">
        <v>19</v>
      </c>
    </row>
    <row r="119" spans="1:5" x14ac:dyDescent="0.25">
      <c r="A119" s="28" t="s">
        <v>33</v>
      </c>
      <c r="B119" s="27"/>
      <c r="C119" s="27"/>
      <c r="D119" s="27">
        <v>15</v>
      </c>
      <c r="E119" s="27">
        <v>15</v>
      </c>
    </row>
    <row r="120" spans="1:5" x14ac:dyDescent="0.25">
      <c r="A120" s="28" t="s">
        <v>42</v>
      </c>
      <c r="B120" s="27"/>
      <c r="C120" s="27">
        <v>1</v>
      </c>
      <c r="D120" s="27">
        <v>3</v>
      </c>
      <c r="E120" s="27">
        <v>4</v>
      </c>
    </row>
    <row r="121" spans="1:5" x14ac:dyDescent="0.25">
      <c r="A121" s="26" t="s">
        <v>344</v>
      </c>
      <c r="B121" s="27">
        <v>2</v>
      </c>
      <c r="C121" s="27"/>
      <c r="D121" s="27"/>
      <c r="E121" s="27">
        <v>2</v>
      </c>
    </row>
    <row r="122" spans="1:5" x14ac:dyDescent="0.25">
      <c r="A122" s="28" t="s">
        <v>37</v>
      </c>
      <c r="B122" s="27">
        <v>2</v>
      </c>
      <c r="C122" s="27"/>
      <c r="D122" s="27"/>
      <c r="E122" s="27">
        <v>2</v>
      </c>
    </row>
    <row r="123" spans="1:5" x14ac:dyDescent="0.25">
      <c r="A123" s="26" t="s">
        <v>327</v>
      </c>
      <c r="B123" s="27">
        <v>21</v>
      </c>
      <c r="C123" s="27">
        <v>50</v>
      </c>
      <c r="D123" s="27">
        <v>29</v>
      </c>
      <c r="E123" s="27">
        <v>100</v>
      </c>
    </row>
    <row r="133" spans="1:5" x14ac:dyDescent="0.25">
      <c r="A133" s="25" t="s">
        <v>328</v>
      </c>
      <c r="B133" s="25" t="s">
        <v>329</v>
      </c>
    </row>
    <row r="134" spans="1:5" x14ac:dyDescent="0.25">
      <c r="A134" s="25" t="s">
        <v>326</v>
      </c>
      <c r="B134" s="10" t="s">
        <v>330</v>
      </c>
      <c r="C134" s="10" t="s">
        <v>331</v>
      </c>
      <c r="D134" s="10" t="s">
        <v>332</v>
      </c>
      <c r="E134" s="10" t="s">
        <v>327</v>
      </c>
    </row>
    <row r="135" spans="1:5" x14ac:dyDescent="0.25">
      <c r="A135" s="26" t="s">
        <v>356</v>
      </c>
      <c r="B135" s="27"/>
      <c r="C135" s="27"/>
      <c r="D135" s="27"/>
      <c r="E135" s="27"/>
    </row>
    <row r="136" spans="1:5" x14ac:dyDescent="0.25">
      <c r="A136" s="28" t="s">
        <v>33</v>
      </c>
      <c r="B136" s="27"/>
      <c r="C136" s="27"/>
      <c r="D136" s="27">
        <v>3</v>
      </c>
      <c r="E136" s="27">
        <v>3</v>
      </c>
    </row>
    <row r="137" spans="1:5" x14ac:dyDescent="0.25">
      <c r="A137" s="28" t="s">
        <v>42</v>
      </c>
      <c r="B137" s="27"/>
      <c r="C137" s="27">
        <v>1</v>
      </c>
      <c r="D137" s="27"/>
      <c r="E137" s="27">
        <v>1</v>
      </c>
    </row>
    <row r="138" spans="1:5" x14ac:dyDescent="0.25">
      <c r="A138" s="26" t="s">
        <v>354</v>
      </c>
      <c r="B138" s="27"/>
      <c r="C138" s="27"/>
      <c r="D138" s="27"/>
      <c r="E138" s="27"/>
    </row>
    <row r="139" spans="1:5" x14ac:dyDescent="0.25">
      <c r="A139" s="28" t="s">
        <v>36</v>
      </c>
      <c r="B139" s="27"/>
      <c r="C139" s="27">
        <v>5</v>
      </c>
      <c r="D139" s="27">
        <v>6</v>
      </c>
      <c r="E139" s="27">
        <v>11</v>
      </c>
    </row>
    <row r="140" spans="1:5" x14ac:dyDescent="0.25">
      <c r="A140" s="28" t="s">
        <v>33</v>
      </c>
      <c r="B140" s="27">
        <v>3</v>
      </c>
      <c r="C140" s="27">
        <v>4</v>
      </c>
      <c r="D140" s="27"/>
      <c r="E140" s="27">
        <v>7</v>
      </c>
    </row>
    <row r="141" spans="1:5" x14ac:dyDescent="0.25">
      <c r="A141" s="28" t="s">
        <v>37</v>
      </c>
      <c r="B141" s="27">
        <v>3</v>
      </c>
      <c r="C141" s="27">
        <v>3</v>
      </c>
      <c r="D141" s="27">
        <v>1</v>
      </c>
      <c r="E141" s="27">
        <v>7</v>
      </c>
    </row>
    <row r="142" spans="1:5" x14ac:dyDescent="0.25">
      <c r="A142" s="28" t="s">
        <v>45</v>
      </c>
      <c r="B142" s="27">
        <v>1</v>
      </c>
      <c r="C142" s="27">
        <v>4</v>
      </c>
      <c r="D142" s="27">
        <v>1</v>
      </c>
      <c r="E142" s="27">
        <v>6</v>
      </c>
    </row>
    <row r="143" spans="1:5" x14ac:dyDescent="0.25">
      <c r="A143" s="28" t="s">
        <v>42</v>
      </c>
      <c r="B143" s="27"/>
      <c r="C143" s="27">
        <v>2</v>
      </c>
      <c r="D143" s="27"/>
      <c r="E143" s="27">
        <v>2</v>
      </c>
    </row>
    <row r="144" spans="1:5" x14ac:dyDescent="0.25">
      <c r="A144" s="26" t="s">
        <v>353</v>
      </c>
      <c r="B144" s="27"/>
      <c r="C144" s="27"/>
      <c r="D144" s="27"/>
      <c r="E144" s="27"/>
    </row>
    <row r="145" spans="1:5" x14ac:dyDescent="0.25">
      <c r="A145" s="28" t="s">
        <v>36</v>
      </c>
      <c r="B145" s="27"/>
      <c r="C145" s="27">
        <v>1</v>
      </c>
      <c r="D145" s="27"/>
      <c r="E145" s="27">
        <v>1</v>
      </c>
    </row>
    <row r="146" spans="1:5" x14ac:dyDescent="0.25">
      <c r="A146" s="26" t="s">
        <v>327</v>
      </c>
      <c r="B146" s="27">
        <v>7</v>
      </c>
      <c r="C146" s="27">
        <v>20</v>
      </c>
      <c r="D146" s="27">
        <v>11</v>
      </c>
      <c r="E146" s="27">
        <v>38</v>
      </c>
    </row>
    <row r="165" spans="1:5" x14ac:dyDescent="0.25">
      <c r="A165" s="25" t="s">
        <v>328</v>
      </c>
      <c r="B165" s="25" t="s">
        <v>329</v>
      </c>
    </row>
    <row r="166" spans="1:5" x14ac:dyDescent="0.25">
      <c r="A166" s="25" t="s">
        <v>326</v>
      </c>
      <c r="B166" s="10" t="s">
        <v>330</v>
      </c>
      <c r="C166" s="10" t="s">
        <v>331</v>
      </c>
      <c r="D166" s="10" t="s">
        <v>332</v>
      </c>
      <c r="E166" s="10" t="s">
        <v>327</v>
      </c>
    </row>
    <row r="167" spans="1:5" x14ac:dyDescent="0.25">
      <c r="A167" s="26" t="s">
        <v>33</v>
      </c>
      <c r="B167" s="27">
        <v>10</v>
      </c>
      <c r="C167" s="27">
        <v>23</v>
      </c>
      <c r="D167" s="27">
        <v>16</v>
      </c>
      <c r="E167" s="27">
        <v>49</v>
      </c>
    </row>
    <row r="168" spans="1:5" x14ac:dyDescent="0.25">
      <c r="A168" s="26" t="s">
        <v>36</v>
      </c>
      <c r="B168" s="27">
        <v>1</v>
      </c>
      <c r="C168" s="27">
        <v>7</v>
      </c>
      <c r="D168" s="27">
        <v>8</v>
      </c>
      <c r="E168" s="27">
        <v>16</v>
      </c>
    </row>
    <row r="169" spans="1:5" x14ac:dyDescent="0.25">
      <c r="A169" s="26" t="s">
        <v>37</v>
      </c>
      <c r="B169" s="27">
        <v>6</v>
      </c>
      <c r="C169" s="27">
        <v>6</v>
      </c>
      <c r="D169" s="27">
        <v>1</v>
      </c>
      <c r="E169" s="27">
        <v>13</v>
      </c>
    </row>
    <row r="170" spans="1:5" x14ac:dyDescent="0.25">
      <c r="A170" s="26" t="s">
        <v>42</v>
      </c>
      <c r="B170" s="27">
        <v>1</v>
      </c>
      <c r="C170" s="27">
        <v>4</v>
      </c>
      <c r="D170" s="27">
        <v>3</v>
      </c>
      <c r="E170" s="27">
        <v>8</v>
      </c>
    </row>
    <row r="171" spans="1:5" x14ac:dyDescent="0.25">
      <c r="A171" s="26" t="s">
        <v>45</v>
      </c>
      <c r="B171" s="27">
        <v>2</v>
      </c>
      <c r="C171" s="27">
        <v>4</v>
      </c>
      <c r="D171" s="27">
        <v>1</v>
      </c>
      <c r="E171" s="27">
        <v>7</v>
      </c>
    </row>
    <row r="172" spans="1:5" x14ac:dyDescent="0.25">
      <c r="A172" s="26" t="s">
        <v>40</v>
      </c>
      <c r="B172" s="27">
        <v>1</v>
      </c>
      <c r="C172" s="27">
        <v>3</v>
      </c>
      <c r="D172" s="27"/>
      <c r="E172" s="27">
        <v>4</v>
      </c>
    </row>
    <row r="173" spans="1:5" x14ac:dyDescent="0.25">
      <c r="A173" s="26" t="s">
        <v>41</v>
      </c>
      <c r="B173" s="27"/>
      <c r="C173" s="27">
        <v>2</v>
      </c>
      <c r="D173" s="27"/>
      <c r="E173" s="27">
        <v>2</v>
      </c>
    </row>
    <row r="174" spans="1:5" x14ac:dyDescent="0.25">
      <c r="A174" s="26" t="s">
        <v>53</v>
      </c>
      <c r="B174" s="27"/>
      <c r="C174" s="27">
        <v>1</v>
      </c>
      <c r="D174" s="27"/>
      <c r="E174" s="27">
        <v>1</v>
      </c>
    </row>
    <row r="175" spans="1:5" x14ac:dyDescent="0.25">
      <c r="A175" s="26" t="s">
        <v>327</v>
      </c>
      <c r="B175" s="27">
        <v>21</v>
      </c>
      <c r="C175" s="27">
        <v>50</v>
      </c>
      <c r="D175" s="27">
        <v>29</v>
      </c>
      <c r="E175" s="27">
        <v>100</v>
      </c>
    </row>
    <row r="179" spans="1:5" x14ac:dyDescent="0.25">
      <c r="A179" s="25" t="s">
        <v>23</v>
      </c>
      <c r="B179" t="s">
        <v>33</v>
      </c>
    </row>
    <row r="181" spans="1:5" x14ac:dyDescent="0.25">
      <c r="A181" s="25" t="s">
        <v>328</v>
      </c>
      <c r="B181" s="25" t="s">
        <v>329</v>
      </c>
    </row>
    <row r="182" spans="1:5" x14ac:dyDescent="0.25">
      <c r="A182" s="25" t="s">
        <v>326</v>
      </c>
      <c r="B182" s="10" t="s">
        <v>330</v>
      </c>
      <c r="C182" s="10" t="s">
        <v>331</v>
      </c>
      <c r="D182" s="10" t="s">
        <v>332</v>
      </c>
      <c r="E182" s="10" t="s">
        <v>327</v>
      </c>
    </row>
    <row r="183" spans="1:5" x14ac:dyDescent="0.25">
      <c r="A183" s="26" t="s">
        <v>39</v>
      </c>
      <c r="B183" s="27">
        <v>9</v>
      </c>
      <c r="C183" s="27">
        <v>15</v>
      </c>
      <c r="D183" s="27">
        <v>8</v>
      </c>
      <c r="E183" s="27">
        <v>32</v>
      </c>
    </row>
    <row r="184" spans="1:5" x14ac:dyDescent="0.25">
      <c r="A184" s="26" t="s">
        <v>32</v>
      </c>
      <c r="B184" s="27">
        <v>1</v>
      </c>
      <c r="C184" s="27">
        <v>5</v>
      </c>
      <c r="D184" s="27">
        <v>2</v>
      </c>
      <c r="E184" s="27">
        <v>8</v>
      </c>
    </row>
    <row r="185" spans="1:5" x14ac:dyDescent="0.25">
      <c r="A185" s="26" t="s">
        <v>55</v>
      </c>
      <c r="B185" s="27"/>
      <c r="C185" s="27">
        <v>2</v>
      </c>
      <c r="D185" s="27">
        <v>3</v>
      </c>
      <c r="E185" s="27">
        <v>5</v>
      </c>
    </row>
    <row r="186" spans="1:5" x14ac:dyDescent="0.25">
      <c r="A186" s="26" t="s">
        <v>52</v>
      </c>
      <c r="B186" s="27"/>
      <c r="C186" s="27">
        <v>1</v>
      </c>
      <c r="D186" s="27">
        <v>3</v>
      </c>
      <c r="E186" s="27">
        <v>4</v>
      </c>
    </row>
    <row r="187" spans="1:5" x14ac:dyDescent="0.25">
      <c r="A187" s="26" t="s">
        <v>327</v>
      </c>
      <c r="B187" s="27">
        <v>10</v>
      </c>
      <c r="C187" s="27">
        <v>23</v>
      </c>
      <c r="D187" s="27">
        <v>16</v>
      </c>
      <c r="E187" s="27">
        <v>49</v>
      </c>
    </row>
    <row r="193" spans="1:5" x14ac:dyDescent="0.25">
      <c r="A193" s="25" t="s">
        <v>23</v>
      </c>
      <c r="B193" t="s">
        <v>36</v>
      </c>
    </row>
    <row r="195" spans="1:5" x14ac:dyDescent="0.25">
      <c r="A195" s="25" t="s">
        <v>328</v>
      </c>
      <c r="B195" s="25" t="s">
        <v>329</v>
      </c>
    </row>
    <row r="196" spans="1:5" x14ac:dyDescent="0.25">
      <c r="A196" s="25" t="s">
        <v>326</v>
      </c>
      <c r="B196" s="10" t="s">
        <v>330</v>
      </c>
      <c r="C196" s="10" t="s">
        <v>331</v>
      </c>
      <c r="D196" s="10" t="s">
        <v>332</v>
      </c>
      <c r="E196" s="10" t="s">
        <v>327</v>
      </c>
    </row>
    <row r="197" spans="1:5" x14ac:dyDescent="0.25">
      <c r="A197" s="26" t="s">
        <v>54</v>
      </c>
      <c r="B197" s="27">
        <v>1</v>
      </c>
      <c r="C197" s="27">
        <v>5</v>
      </c>
      <c r="D197" s="27">
        <v>2</v>
      </c>
      <c r="E197" s="27">
        <v>8</v>
      </c>
    </row>
    <row r="198" spans="1:5" x14ac:dyDescent="0.25">
      <c r="A198" s="26" t="s">
        <v>52</v>
      </c>
      <c r="B198" s="27"/>
      <c r="C198" s="27">
        <v>1</v>
      </c>
      <c r="D198" s="27">
        <v>2</v>
      </c>
      <c r="E198" s="27">
        <v>3</v>
      </c>
    </row>
    <row r="199" spans="1:5" x14ac:dyDescent="0.25">
      <c r="A199" s="26" t="s">
        <v>51</v>
      </c>
      <c r="B199" s="27"/>
      <c r="C199" s="27">
        <v>1</v>
      </c>
      <c r="D199" s="27">
        <v>2</v>
      </c>
      <c r="E199" s="27">
        <v>3</v>
      </c>
    </row>
    <row r="200" spans="1:5" x14ac:dyDescent="0.25">
      <c r="A200" s="26" t="s">
        <v>381</v>
      </c>
      <c r="B200" s="27"/>
      <c r="C200" s="27"/>
      <c r="D200" s="27">
        <v>2</v>
      </c>
      <c r="E200" s="27">
        <v>2</v>
      </c>
    </row>
    <row r="201" spans="1:5" x14ac:dyDescent="0.25">
      <c r="A201" s="26" t="s">
        <v>327</v>
      </c>
      <c r="B201" s="27">
        <v>1</v>
      </c>
      <c r="C201" s="27">
        <v>7</v>
      </c>
      <c r="D201" s="27">
        <v>8</v>
      </c>
      <c r="E201" s="27">
        <v>16</v>
      </c>
    </row>
    <row r="208" spans="1:5" x14ac:dyDescent="0.25">
      <c r="A208" s="25" t="s">
        <v>434</v>
      </c>
      <c r="B208" s="25" t="s">
        <v>329</v>
      </c>
    </row>
    <row r="209" spans="1:5" x14ac:dyDescent="0.25">
      <c r="A209" s="25" t="s">
        <v>326</v>
      </c>
      <c r="B209" s="10" t="s">
        <v>330</v>
      </c>
      <c r="C209" s="10" t="s">
        <v>331</v>
      </c>
      <c r="D209" s="10" t="s">
        <v>332</v>
      </c>
      <c r="E209" s="10" t="s">
        <v>327</v>
      </c>
    </row>
    <row r="210" spans="1:5" hidden="1" x14ac:dyDescent="0.25">
      <c r="A210" s="26" t="s">
        <v>53</v>
      </c>
      <c r="B210" s="27"/>
      <c r="C210" s="27">
        <v>1</v>
      </c>
      <c r="D210" s="27"/>
      <c r="E210" s="27">
        <v>1</v>
      </c>
    </row>
    <row r="211" spans="1:5" hidden="1" x14ac:dyDescent="0.25">
      <c r="A211" s="28" t="s">
        <v>32</v>
      </c>
      <c r="B211" s="27"/>
      <c r="C211" s="27">
        <v>1</v>
      </c>
      <c r="D211" s="27"/>
      <c r="E211" s="27">
        <v>1</v>
      </c>
    </row>
    <row r="212" spans="1:5" hidden="1" x14ac:dyDescent="0.25">
      <c r="A212" s="158" t="s">
        <v>35</v>
      </c>
      <c r="B212" s="27"/>
      <c r="C212" s="27">
        <v>1</v>
      </c>
      <c r="D212" s="27"/>
      <c r="E212" s="27">
        <v>1</v>
      </c>
    </row>
    <row r="213" spans="1:5" hidden="1" x14ac:dyDescent="0.25">
      <c r="A213" s="26" t="s">
        <v>36</v>
      </c>
      <c r="B213" s="27">
        <v>1</v>
      </c>
      <c r="C213" s="27">
        <v>7</v>
      </c>
      <c r="D213" s="27">
        <v>8</v>
      </c>
      <c r="E213" s="27">
        <v>16</v>
      </c>
    </row>
    <row r="214" spans="1:5" hidden="1" x14ac:dyDescent="0.25">
      <c r="A214" s="28" t="s">
        <v>51</v>
      </c>
      <c r="B214" s="27"/>
      <c r="C214" s="27">
        <v>1</v>
      </c>
      <c r="D214" s="27">
        <v>2</v>
      </c>
      <c r="E214" s="27">
        <v>3</v>
      </c>
    </row>
    <row r="215" spans="1:5" hidden="1" x14ac:dyDescent="0.25">
      <c r="A215" s="158" t="s">
        <v>50</v>
      </c>
      <c r="B215" s="27"/>
      <c r="C215" s="27">
        <v>1</v>
      </c>
      <c r="D215" s="27">
        <v>2</v>
      </c>
      <c r="E215" s="27">
        <v>3</v>
      </c>
    </row>
    <row r="216" spans="1:5" hidden="1" x14ac:dyDescent="0.25">
      <c r="A216" s="28" t="s">
        <v>381</v>
      </c>
      <c r="B216" s="27"/>
      <c r="C216" s="27"/>
      <c r="D216" s="27">
        <v>2</v>
      </c>
      <c r="E216" s="27">
        <v>2</v>
      </c>
    </row>
    <row r="217" spans="1:5" hidden="1" x14ac:dyDescent="0.25">
      <c r="A217" s="158" t="s">
        <v>47</v>
      </c>
      <c r="B217" s="27"/>
      <c r="C217" s="27"/>
      <c r="D217" s="27">
        <v>2</v>
      </c>
      <c r="E217" s="27">
        <v>2</v>
      </c>
    </row>
    <row r="218" spans="1:5" hidden="1" x14ac:dyDescent="0.25">
      <c r="A218" s="28" t="s">
        <v>52</v>
      </c>
      <c r="B218" s="27"/>
      <c r="C218" s="27">
        <v>1</v>
      </c>
      <c r="D218" s="27">
        <v>2</v>
      </c>
      <c r="E218" s="27">
        <v>3</v>
      </c>
    </row>
    <row r="219" spans="1:5" hidden="1" x14ac:dyDescent="0.25">
      <c r="A219" s="158" t="s">
        <v>43</v>
      </c>
      <c r="B219" s="27"/>
      <c r="C219" s="27">
        <v>1</v>
      </c>
      <c r="D219" s="27">
        <v>2</v>
      </c>
      <c r="E219" s="27">
        <v>3</v>
      </c>
    </row>
    <row r="220" spans="1:5" hidden="1" x14ac:dyDescent="0.25">
      <c r="A220" s="28" t="s">
        <v>54</v>
      </c>
      <c r="B220" s="27">
        <v>1</v>
      </c>
      <c r="C220" s="27">
        <v>5</v>
      </c>
      <c r="D220" s="27">
        <v>2</v>
      </c>
      <c r="E220" s="27">
        <v>8</v>
      </c>
    </row>
    <row r="221" spans="1:5" hidden="1" x14ac:dyDescent="0.25">
      <c r="A221" s="158" t="s">
        <v>47</v>
      </c>
      <c r="B221" s="27"/>
      <c r="C221" s="27">
        <v>5</v>
      </c>
      <c r="D221" s="27">
        <v>2</v>
      </c>
      <c r="E221" s="27">
        <v>7</v>
      </c>
    </row>
    <row r="222" spans="1:5" hidden="1" x14ac:dyDescent="0.25">
      <c r="A222" s="158" t="s">
        <v>49</v>
      </c>
      <c r="B222" s="27">
        <v>1</v>
      </c>
      <c r="C222" s="27"/>
      <c r="D222" s="27"/>
      <c r="E222" s="27">
        <v>1</v>
      </c>
    </row>
    <row r="223" spans="1:5" hidden="1" x14ac:dyDescent="0.25">
      <c r="A223" s="26" t="s">
        <v>42</v>
      </c>
      <c r="B223" s="27">
        <v>1</v>
      </c>
      <c r="C223" s="27">
        <v>4</v>
      </c>
      <c r="D223" s="27">
        <v>3</v>
      </c>
      <c r="E223" s="27">
        <v>8</v>
      </c>
    </row>
    <row r="224" spans="1:5" hidden="1" x14ac:dyDescent="0.25">
      <c r="A224" s="28" t="s">
        <v>52</v>
      </c>
      <c r="B224" s="27"/>
      <c r="C224" s="27">
        <v>1</v>
      </c>
      <c r="D224" s="27"/>
      <c r="E224" s="27">
        <v>1</v>
      </c>
    </row>
    <row r="225" spans="1:5" hidden="1" x14ac:dyDescent="0.25">
      <c r="A225" s="158" t="s">
        <v>43</v>
      </c>
      <c r="B225" s="27"/>
      <c r="C225" s="27">
        <v>1</v>
      </c>
      <c r="D225" s="27"/>
      <c r="E225" s="27">
        <v>1</v>
      </c>
    </row>
    <row r="226" spans="1:5" hidden="1" x14ac:dyDescent="0.25">
      <c r="A226" s="28" t="s">
        <v>32</v>
      </c>
      <c r="B226" s="27">
        <v>1</v>
      </c>
      <c r="C226" s="27">
        <v>3</v>
      </c>
      <c r="D226" s="27">
        <v>3</v>
      </c>
      <c r="E226" s="27">
        <v>7</v>
      </c>
    </row>
    <row r="227" spans="1:5" hidden="1" x14ac:dyDescent="0.25">
      <c r="A227" s="158" t="s">
        <v>35</v>
      </c>
      <c r="B227" s="27"/>
      <c r="C227" s="27">
        <v>1</v>
      </c>
      <c r="D227" s="27">
        <v>3</v>
      </c>
      <c r="E227" s="27">
        <v>4</v>
      </c>
    </row>
    <row r="228" spans="1:5" hidden="1" x14ac:dyDescent="0.25">
      <c r="A228" s="158" t="s">
        <v>47</v>
      </c>
      <c r="B228" s="27"/>
      <c r="C228" s="27">
        <v>2</v>
      </c>
      <c r="D228" s="27"/>
      <c r="E228" s="27">
        <v>2</v>
      </c>
    </row>
    <row r="229" spans="1:5" hidden="1" x14ac:dyDescent="0.25">
      <c r="A229" s="158" t="s">
        <v>44</v>
      </c>
      <c r="B229" s="27">
        <v>1</v>
      </c>
      <c r="C229" s="27"/>
      <c r="D229" s="27"/>
      <c r="E229" s="27">
        <v>1</v>
      </c>
    </row>
    <row r="230" spans="1:5" hidden="1" x14ac:dyDescent="0.25">
      <c r="A230" s="26" t="s">
        <v>37</v>
      </c>
      <c r="B230" s="27">
        <v>6</v>
      </c>
      <c r="C230" s="27">
        <v>6</v>
      </c>
      <c r="D230" s="27">
        <v>1</v>
      </c>
      <c r="E230" s="27">
        <v>13</v>
      </c>
    </row>
    <row r="231" spans="1:5" hidden="1" x14ac:dyDescent="0.25">
      <c r="A231" s="28" t="s">
        <v>52</v>
      </c>
      <c r="B231" s="27"/>
      <c r="C231" s="27"/>
      <c r="D231" s="27">
        <v>1</v>
      </c>
      <c r="E231" s="27">
        <v>1</v>
      </c>
    </row>
    <row r="232" spans="1:5" hidden="1" x14ac:dyDescent="0.25">
      <c r="A232" s="158" t="s">
        <v>43</v>
      </c>
      <c r="B232" s="27"/>
      <c r="C232" s="27"/>
      <c r="D232" s="27">
        <v>1</v>
      </c>
      <c r="E232" s="27">
        <v>1</v>
      </c>
    </row>
    <row r="233" spans="1:5" hidden="1" x14ac:dyDescent="0.25">
      <c r="A233" s="28" t="s">
        <v>32</v>
      </c>
      <c r="B233" s="27">
        <v>6</v>
      </c>
      <c r="C233" s="27">
        <v>6</v>
      </c>
      <c r="D233" s="27"/>
      <c r="E233" s="27">
        <v>12</v>
      </c>
    </row>
    <row r="234" spans="1:5" hidden="1" x14ac:dyDescent="0.25">
      <c r="A234" s="158" t="s">
        <v>35</v>
      </c>
      <c r="B234" s="27">
        <v>1</v>
      </c>
      <c r="C234" s="27">
        <v>2</v>
      </c>
      <c r="D234" s="27"/>
      <c r="E234" s="27">
        <v>3</v>
      </c>
    </row>
    <row r="235" spans="1:5" hidden="1" x14ac:dyDescent="0.25">
      <c r="A235" s="158" t="s">
        <v>47</v>
      </c>
      <c r="B235" s="27">
        <v>3</v>
      </c>
      <c r="C235" s="27">
        <v>3</v>
      </c>
      <c r="D235" s="27"/>
      <c r="E235" s="27">
        <v>6</v>
      </c>
    </row>
    <row r="236" spans="1:5" hidden="1" x14ac:dyDescent="0.25">
      <c r="A236" s="158" t="s">
        <v>44</v>
      </c>
      <c r="B236" s="27">
        <v>2</v>
      </c>
      <c r="C236" s="27">
        <v>1</v>
      </c>
      <c r="D236" s="27"/>
      <c r="E236" s="27">
        <v>3</v>
      </c>
    </row>
    <row r="237" spans="1:5" hidden="1" x14ac:dyDescent="0.25">
      <c r="A237" s="26" t="s">
        <v>40</v>
      </c>
      <c r="B237" s="27">
        <v>1</v>
      </c>
      <c r="C237" s="27">
        <v>3</v>
      </c>
      <c r="D237" s="27"/>
      <c r="E237" s="27">
        <v>4</v>
      </c>
    </row>
    <row r="238" spans="1:5" hidden="1" x14ac:dyDescent="0.25">
      <c r="A238" s="28" t="s">
        <v>32</v>
      </c>
      <c r="B238" s="27">
        <v>1</v>
      </c>
      <c r="C238" s="27">
        <v>3</v>
      </c>
      <c r="D238" s="27"/>
      <c r="E238" s="27">
        <v>4</v>
      </c>
    </row>
    <row r="239" spans="1:5" hidden="1" x14ac:dyDescent="0.25">
      <c r="A239" s="158" t="s">
        <v>35</v>
      </c>
      <c r="B239" s="27">
        <v>1</v>
      </c>
      <c r="C239" s="27">
        <v>3</v>
      </c>
      <c r="D239" s="27"/>
      <c r="E239" s="27">
        <v>4</v>
      </c>
    </row>
    <row r="240" spans="1:5" hidden="1" x14ac:dyDescent="0.25">
      <c r="A240" s="26" t="s">
        <v>45</v>
      </c>
      <c r="B240" s="27">
        <v>2</v>
      </c>
      <c r="C240" s="27">
        <v>4</v>
      </c>
      <c r="D240" s="27">
        <v>1</v>
      </c>
      <c r="E240" s="27">
        <v>7</v>
      </c>
    </row>
    <row r="241" spans="1:5" hidden="1" x14ac:dyDescent="0.25">
      <c r="A241" s="28" t="s">
        <v>52</v>
      </c>
      <c r="B241" s="27">
        <v>1</v>
      </c>
      <c r="C241" s="27">
        <v>4</v>
      </c>
      <c r="D241" s="27">
        <v>1</v>
      </c>
      <c r="E241" s="27">
        <v>6</v>
      </c>
    </row>
    <row r="242" spans="1:5" hidden="1" x14ac:dyDescent="0.25">
      <c r="A242" s="158" t="s">
        <v>43</v>
      </c>
      <c r="B242" s="27">
        <v>1</v>
      </c>
      <c r="C242" s="27">
        <v>4</v>
      </c>
      <c r="D242" s="27">
        <v>1</v>
      </c>
      <c r="E242" s="27">
        <v>6</v>
      </c>
    </row>
    <row r="243" spans="1:5" hidden="1" x14ac:dyDescent="0.25">
      <c r="A243" s="28" t="s">
        <v>32</v>
      </c>
      <c r="B243" s="27">
        <v>1</v>
      </c>
      <c r="C243" s="27"/>
      <c r="D243" s="27"/>
      <c r="E243" s="27">
        <v>1</v>
      </c>
    </row>
    <row r="244" spans="1:5" hidden="1" x14ac:dyDescent="0.25">
      <c r="A244" s="158" t="s">
        <v>35</v>
      </c>
      <c r="B244" s="27">
        <v>1</v>
      </c>
      <c r="C244" s="27"/>
      <c r="D244" s="27"/>
      <c r="E244" s="27">
        <v>1</v>
      </c>
    </row>
    <row r="245" spans="1:5" hidden="1" x14ac:dyDescent="0.25">
      <c r="A245" s="26" t="s">
        <v>41</v>
      </c>
      <c r="B245" s="27"/>
      <c r="C245" s="27">
        <v>2</v>
      </c>
      <c r="D245" s="27"/>
      <c r="E245" s="27">
        <v>2</v>
      </c>
    </row>
    <row r="246" spans="1:5" hidden="1" x14ac:dyDescent="0.25">
      <c r="A246" s="28" t="s">
        <v>32</v>
      </c>
      <c r="B246" s="27"/>
      <c r="C246" s="27">
        <v>2</v>
      </c>
      <c r="D246" s="27"/>
      <c r="E246" s="27">
        <v>2</v>
      </c>
    </row>
    <row r="247" spans="1:5" hidden="1" x14ac:dyDescent="0.25">
      <c r="A247" s="158" t="s">
        <v>35</v>
      </c>
      <c r="B247" s="27"/>
      <c r="C247" s="27">
        <v>2</v>
      </c>
      <c r="D247" s="27"/>
      <c r="E247" s="27">
        <v>2</v>
      </c>
    </row>
    <row r="248" spans="1:5" x14ac:dyDescent="0.25">
      <c r="A248" s="26" t="s">
        <v>33</v>
      </c>
      <c r="B248" s="27">
        <v>10</v>
      </c>
      <c r="C248" s="27">
        <v>23</v>
      </c>
      <c r="D248" s="27">
        <v>16</v>
      </c>
      <c r="E248" s="27">
        <v>49</v>
      </c>
    </row>
    <row r="249" spans="1:5" x14ac:dyDescent="0.25">
      <c r="A249" s="28" t="s">
        <v>52</v>
      </c>
      <c r="B249" s="27"/>
      <c r="C249" s="27">
        <v>1</v>
      </c>
      <c r="D249" s="27">
        <v>3</v>
      </c>
      <c r="E249" s="27">
        <v>4</v>
      </c>
    </row>
    <row r="250" spans="1:5" x14ac:dyDescent="0.25">
      <c r="A250" s="158" t="s">
        <v>43</v>
      </c>
      <c r="B250" s="27"/>
      <c r="C250" s="27">
        <v>1</v>
      </c>
      <c r="D250" s="27">
        <v>3</v>
      </c>
      <c r="E250" s="27">
        <v>4</v>
      </c>
    </row>
    <row r="251" spans="1:5" x14ac:dyDescent="0.25">
      <c r="A251" s="28" t="s">
        <v>55</v>
      </c>
      <c r="B251" s="27"/>
      <c r="C251" s="27">
        <v>2</v>
      </c>
      <c r="D251" s="27">
        <v>3</v>
      </c>
      <c r="E251" s="27">
        <v>5</v>
      </c>
    </row>
    <row r="252" spans="1:5" x14ac:dyDescent="0.25">
      <c r="A252" s="158" t="s">
        <v>30</v>
      </c>
      <c r="B252" s="27"/>
      <c r="C252" s="27">
        <v>1</v>
      </c>
      <c r="D252" s="27">
        <v>1</v>
      </c>
      <c r="E252" s="27">
        <v>2</v>
      </c>
    </row>
    <row r="253" spans="1:5" x14ac:dyDescent="0.25">
      <c r="A253" s="158" t="s">
        <v>35</v>
      </c>
      <c r="B253" s="27"/>
      <c r="C253" s="27">
        <v>1</v>
      </c>
      <c r="D253" s="27">
        <v>2</v>
      </c>
      <c r="E253" s="27">
        <v>3</v>
      </c>
    </row>
    <row r="254" spans="1:5" x14ac:dyDescent="0.25">
      <c r="A254" s="28" t="s">
        <v>32</v>
      </c>
      <c r="B254" s="27">
        <v>1</v>
      </c>
      <c r="C254" s="27">
        <v>5</v>
      </c>
      <c r="D254" s="27">
        <v>2</v>
      </c>
      <c r="E254" s="27">
        <v>8</v>
      </c>
    </row>
    <row r="255" spans="1:5" x14ac:dyDescent="0.25">
      <c r="A255" s="158" t="s">
        <v>35</v>
      </c>
      <c r="B255" s="27">
        <v>1</v>
      </c>
      <c r="C255" s="27">
        <v>5</v>
      </c>
      <c r="D255" s="27">
        <v>1</v>
      </c>
      <c r="E255" s="27">
        <v>7</v>
      </c>
    </row>
    <row r="256" spans="1:5" x14ac:dyDescent="0.25">
      <c r="A256" s="158" t="s">
        <v>49</v>
      </c>
      <c r="B256" s="27"/>
      <c r="C256" s="27"/>
      <c r="D256" s="27">
        <v>1</v>
      </c>
      <c r="E256" s="27">
        <v>1</v>
      </c>
    </row>
    <row r="257" spans="1:5" x14ac:dyDescent="0.25">
      <c r="A257" s="28" t="s">
        <v>39</v>
      </c>
      <c r="B257" s="27">
        <v>9</v>
      </c>
      <c r="C257" s="27">
        <v>15</v>
      </c>
      <c r="D257" s="27">
        <v>8</v>
      </c>
      <c r="E257" s="27">
        <v>32</v>
      </c>
    </row>
    <row r="258" spans="1:5" x14ac:dyDescent="0.25">
      <c r="A258" s="158" t="s">
        <v>30</v>
      </c>
      <c r="B258" s="27"/>
      <c r="C258" s="27"/>
      <c r="D258" s="27">
        <v>1</v>
      </c>
      <c r="E258" s="27">
        <v>1</v>
      </c>
    </row>
    <row r="259" spans="1:5" x14ac:dyDescent="0.25">
      <c r="A259" s="158" t="s">
        <v>35</v>
      </c>
      <c r="B259" s="27"/>
      <c r="C259" s="27">
        <v>1</v>
      </c>
      <c r="D259" s="27">
        <v>5</v>
      </c>
      <c r="E259" s="27">
        <v>6</v>
      </c>
    </row>
    <row r="260" spans="1:5" x14ac:dyDescent="0.25">
      <c r="A260" s="158" t="s">
        <v>47</v>
      </c>
      <c r="B260" s="27">
        <v>3</v>
      </c>
      <c r="C260" s="27">
        <v>3</v>
      </c>
      <c r="D260" s="27"/>
      <c r="E260" s="27">
        <v>6</v>
      </c>
    </row>
    <row r="261" spans="1:5" x14ac:dyDescent="0.25">
      <c r="A261" s="158" t="s">
        <v>44</v>
      </c>
      <c r="B261" s="27"/>
      <c r="C261" s="27"/>
      <c r="D261" s="27">
        <v>1</v>
      </c>
      <c r="E261" s="27">
        <v>1</v>
      </c>
    </row>
    <row r="262" spans="1:5" x14ac:dyDescent="0.25">
      <c r="A262" s="158" t="s">
        <v>49</v>
      </c>
      <c r="B262" s="27">
        <v>6</v>
      </c>
      <c r="C262" s="27">
        <v>11</v>
      </c>
      <c r="D262" s="27">
        <v>1</v>
      </c>
      <c r="E262" s="27">
        <v>18</v>
      </c>
    </row>
    <row r="263" spans="1:5" x14ac:dyDescent="0.25">
      <c r="A263" s="26" t="s">
        <v>327</v>
      </c>
      <c r="B263" s="27">
        <v>21</v>
      </c>
      <c r="C263" s="27">
        <v>50</v>
      </c>
      <c r="D263" s="27">
        <v>29</v>
      </c>
      <c r="E263" s="27">
        <v>100</v>
      </c>
    </row>
    <row r="277" spans="1:3" x14ac:dyDescent="0.25">
      <c r="A277" s="25" t="s">
        <v>326</v>
      </c>
      <c r="B277" t="s">
        <v>434</v>
      </c>
      <c r="C277" t="s">
        <v>435</v>
      </c>
    </row>
    <row r="278" spans="1:3" x14ac:dyDescent="0.25">
      <c r="A278" s="26" t="s">
        <v>37</v>
      </c>
      <c r="B278" s="27">
        <v>13</v>
      </c>
      <c r="C278" s="27">
        <v>13</v>
      </c>
    </row>
    <row r="279" spans="1:3" x14ac:dyDescent="0.25">
      <c r="A279" s="26" t="s">
        <v>327</v>
      </c>
      <c r="B279" s="27">
        <v>13</v>
      </c>
      <c r="C279" s="27">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1"/>
  <sheetViews>
    <sheetView topLeftCell="A184" workbookViewId="0">
      <selection activeCell="K195" sqref="K195"/>
    </sheetView>
  </sheetViews>
  <sheetFormatPr baseColWidth="10" defaultRowHeight="15" x14ac:dyDescent="0.25"/>
  <cols>
    <col min="1" max="1" width="39.5703125" customWidth="1"/>
    <col min="2" max="2" width="5.140625" bestFit="1" customWidth="1"/>
    <col min="3" max="3" width="7.140625" bestFit="1" customWidth="1"/>
    <col min="4" max="4" width="5.140625" bestFit="1" customWidth="1"/>
    <col min="5" max="5" width="6.5703125" bestFit="1" customWidth="1"/>
    <col min="6" max="6" width="14.85546875" bestFit="1" customWidth="1"/>
  </cols>
  <sheetData>
    <row r="1" spans="1:6" x14ac:dyDescent="0.25">
      <c r="A1" s="146" t="s">
        <v>419</v>
      </c>
      <c r="B1" s="147"/>
      <c r="C1" s="147"/>
      <c r="D1" s="147"/>
      <c r="E1" s="147"/>
      <c r="F1" s="148"/>
    </row>
    <row r="2" spans="1:6" ht="15.75" thickBot="1" x14ac:dyDescent="0.3">
      <c r="A2" s="30"/>
      <c r="B2" s="31" t="s">
        <v>420</v>
      </c>
      <c r="C2" s="31" t="s">
        <v>421</v>
      </c>
      <c r="D2" s="31" t="s">
        <v>422</v>
      </c>
      <c r="E2" s="31" t="s">
        <v>423</v>
      </c>
      <c r="F2" s="32" t="s">
        <v>424</v>
      </c>
    </row>
    <row r="3" spans="1:6" x14ac:dyDescent="0.25">
      <c r="A3" s="39" t="s">
        <v>35</v>
      </c>
      <c r="B3" s="33">
        <v>4</v>
      </c>
      <c r="C3" s="33">
        <v>16</v>
      </c>
      <c r="D3" s="33">
        <v>11</v>
      </c>
      <c r="E3" s="33">
        <v>31</v>
      </c>
      <c r="F3" s="42">
        <f>E3/$E$10</f>
        <v>0.31</v>
      </c>
    </row>
    <row r="4" spans="1:6" x14ac:dyDescent="0.25">
      <c r="A4" s="40" t="s">
        <v>47</v>
      </c>
      <c r="B4" s="34">
        <v>6</v>
      </c>
      <c r="C4" s="34">
        <v>13</v>
      </c>
      <c r="D4" s="34">
        <v>4</v>
      </c>
      <c r="E4" s="34">
        <v>23</v>
      </c>
      <c r="F4" s="43">
        <f t="shared" ref="F4:F9" si="0">E4/$E$10</f>
        <v>0.23</v>
      </c>
    </row>
    <row r="5" spans="1:6" x14ac:dyDescent="0.25">
      <c r="A5" s="40" t="s">
        <v>49</v>
      </c>
      <c r="B5" s="34">
        <v>7</v>
      </c>
      <c r="C5" s="34">
        <v>11</v>
      </c>
      <c r="D5" s="34">
        <v>2</v>
      </c>
      <c r="E5" s="34">
        <v>20</v>
      </c>
      <c r="F5" s="43">
        <f t="shared" si="0"/>
        <v>0.2</v>
      </c>
    </row>
    <row r="6" spans="1:6" x14ac:dyDescent="0.25">
      <c r="A6" s="40" t="s">
        <v>43</v>
      </c>
      <c r="B6" s="34">
        <v>1</v>
      </c>
      <c r="C6" s="34">
        <v>7</v>
      </c>
      <c r="D6" s="34">
        <v>7</v>
      </c>
      <c r="E6" s="34">
        <v>15</v>
      </c>
      <c r="F6" s="43">
        <f t="shared" si="0"/>
        <v>0.15</v>
      </c>
    </row>
    <row r="7" spans="1:6" x14ac:dyDescent="0.25">
      <c r="A7" s="40" t="s">
        <v>44</v>
      </c>
      <c r="B7" s="34">
        <v>3</v>
      </c>
      <c r="C7" s="34">
        <v>1</v>
      </c>
      <c r="D7" s="34">
        <v>2</v>
      </c>
      <c r="E7" s="34">
        <v>6</v>
      </c>
      <c r="F7" s="43">
        <f t="shared" si="0"/>
        <v>0.06</v>
      </c>
    </row>
    <row r="8" spans="1:6" x14ac:dyDescent="0.25">
      <c r="A8" s="40" t="s">
        <v>50</v>
      </c>
      <c r="B8" s="34"/>
      <c r="C8" s="34">
        <v>1</v>
      </c>
      <c r="D8" s="34">
        <v>2</v>
      </c>
      <c r="E8" s="34">
        <v>3</v>
      </c>
      <c r="F8" s="43">
        <f t="shared" si="0"/>
        <v>0.03</v>
      </c>
    </row>
    <row r="9" spans="1:6" ht="15.75" thickBot="1" x14ac:dyDescent="0.3">
      <c r="A9" s="41" t="s">
        <v>30</v>
      </c>
      <c r="B9" s="35"/>
      <c r="C9" s="35">
        <v>1</v>
      </c>
      <c r="D9" s="35">
        <v>1</v>
      </c>
      <c r="E9" s="35">
        <v>2</v>
      </c>
      <c r="F9" s="44">
        <f t="shared" si="0"/>
        <v>0.02</v>
      </c>
    </row>
    <row r="10" spans="1:6" ht="15.75" thickBot="1" x14ac:dyDescent="0.3">
      <c r="A10" s="36" t="s">
        <v>327</v>
      </c>
      <c r="B10" s="37">
        <v>21</v>
      </c>
      <c r="C10" s="37">
        <v>50</v>
      </c>
      <c r="D10" s="37">
        <v>29</v>
      </c>
      <c r="E10" s="37">
        <v>100</v>
      </c>
      <c r="F10" s="38">
        <f>E10/$E$10</f>
        <v>1</v>
      </c>
    </row>
    <row r="19" spans="1:6" ht="15.75" thickBot="1" x14ac:dyDescent="0.3"/>
    <row r="20" spans="1:6" x14ac:dyDescent="0.25">
      <c r="A20" s="152" t="s">
        <v>425</v>
      </c>
      <c r="B20" s="153"/>
      <c r="C20" s="153"/>
      <c r="D20" s="153"/>
      <c r="E20" s="153"/>
      <c r="F20" s="154"/>
    </row>
    <row r="21" spans="1:6" ht="15.75" thickBot="1" x14ac:dyDescent="0.3">
      <c r="A21" s="57"/>
      <c r="B21" s="58" t="s">
        <v>420</v>
      </c>
      <c r="C21" s="58" t="s">
        <v>421</v>
      </c>
      <c r="D21" s="58" t="s">
        <v>422</v>
      </c>
      <c r="E21" s="58" t="s">
        <v>423</v>
      </c>
      <c r="F21" s="59" t="s">
        <v>424</v>
      </c>
    </row>
    <row r="22" spans="1:6" x14ac:dyDescent="0.25">
      <c r="A22" s="52" t="s">
        <v>33</v>
      </c>
      <c r="B22" s="53">
        <v>10</v>
      </c>
      <c r="C22" s="54">
        <v>23</v>
      </c>
      <c r="D22" s="55">
        <v>16</v>
      </c>
      <c r="E22" s="56">
        <v>49</v>
      </c>
      <c r="F22" s="80">
        <f>E22/$E$53</f>
        <v>0.49</v>
      </c>
    </row>
    <row r="23" spans="1:6" x14ac:dyDescent="0.25">
      <c r="A23" s="65" t="s">
        <v>49</v>
      </c>
      <c r="B23" s="68">
        <v>6</v>
      </c>
      <c r="C23" s="64">
        <v>11</v>
      </c>
      <c r="D23" s="69">
        <v>2</v>
      </c>
      <c r="E23" s="70">
        <v>19</v>
      </c>
      <c r="F23" s="81">
        <f>E23/$E$22</f>
        <v>0.38775510204081631</v>
      </c>
    </row>
    <row r="24" spans="1:6" x14ac:dyDescent="0.25">
      <c r="A24" s="65" t="s">
        <v>35</v>
      </c>
      <c r="B24" s="68">
        <v>1</v>
      </c>
      <c r="C24" s="64">
        <v>7</v>
      </c>
      <c r="D24" s="69">
        <v>8</v>
      </c>
      <c r="E24" s="70">
        <v>16</v>
      </c>
      <c r="F24" s="81">
        <f t="shared" ref="F24:F28" si="1">E24/$E$22</f>
        <v>0.32653061224489793</v>
      </c>
    </row>
    <row r="25" spans="1:6" x14ac:dyDescent="0.25">
      <c r="A25" s="65" t="s">
        <v>47</v>
      </c>
      <c r="B25" s="68">
        <v>3</v>
      </c>
      <c r="C25" s="64">
        <v>3</v>
      </c>
      <c r="D25" s="69"/>
      <c r="E25" s="70">
        <v>6</v>
      </c>
      <c r="F25" s="81">
        <f t="shared" si="1"/>
        <v>0.12244897959183673</v>
      </c>
    </row>
    <row r="26" spans="1:6" x14ac:dyDescent="0.25">
      <c r="A26" s="65" t="s">
        <v>43</v>
      </c>
      <c r="B26" s="68"/>
      <c r="C26" s="64">
        <v>1</v>
      </c>
      <c r="D26" s="69">
        <v>3</v>
      </c>
      <c r="E26" s="70">
        <v>4</v>
      </c>
      <c r="F26" s="81">
        <f t="shared" si="1"/>
        <v>8.1632653061224483E-2</v>
      </c>
    </row>
    <row r="27" spans="1:6" x14ac:dyDescent="0.25">
      <c r="A27" s="65" t="s">
        <v>30</v>
      </c>
      <c r="B27" s="68"/>
      <c r="C27" s="64">
        <v>1</v>
      </c>
      <c r="D27" s="69">
        <v>1</v>
      </c>
      <c r="E27" s="70">
        <v>2</v>
      </c>
      <c r="F27" s="81">
        <f t="shared" si="1"/>
        <v>4.0816326530612242E-2</v>
      </c>
    </row>
    <row r="28" spans="1:6" x14ac:dyDescent="0.25">
      <c r="A28" s="65" t="s">
        <v>44</v>
      </c>
      <c r="B28" s="68"/>
      <c r="C28" s="64"/>
      <c r="D28" s="69">
        <v>2</v>
      </c>
      <c r="E28" s="70">
        <v>2</v>
      </c>
      <c r="F28" s="81">
        <f t="shared" si="1"/>
        <v>4.0816326530612242E-2</v>
      </c>
    </row>
    <row r="29" spans="1:6" x14ac:dyDescent="0.25">
      <c r="A29" s="66" t="s">
        <v>36</v>
      </c>
      <c r="B29" s="71">
        <v>1</v>
      </c>
      <c r="C29" s="72">
        <v>7</v>
      </c>
      <c r="D29" s="73">
        <v>8</v>
      </c>
      <c r="E29" s="74">
        <v>16</v>
      </c>
      <c r="F29" s="82">
        <f>E29/$E$53</f>
        <v>0.16</v>
      </c>
    </row>
    <row r="30" spans="1:6" x14ac:dyDescent="0.25">
      <c r="A30" s="65" t="s">
        <v>47</v>
      </c>
      <c r="B30" s="68"/>
      <c r="C30" s="64">
        <v>5</v>
      </c>
      <c r="D30" s="69">
        <v>4</v>
      </c>
      <c r="E30" s="70">
        <v>9</v>
      </c>
      <c r="F30" s="81">
        <f>E30/$E$29</f>
        <v>0.5625</v>
      </c>
    </row>
    <row r="31" spans="1:6" x14ac:dyDescent="0.25">
      <c r="A31" s="65" t="s">
        <v>50</v>
      </c>
      <c r="B31" s="68"/>
      <c r="C31" s="64">
        <v>1</v>
      </c>
      <c r="D31" s="69">
        <v>2</v>
      </c>
      <c r="E31" s="70">
        <v>3</v>
      </c>
      <c r="F31" s="81">
        <f t="shared" ref="F31:F33" si="2">E31/$E$29</f>
        <v>0.1875</v>
      </c>
    </row>
    <row r="32" spans="1:6" x14ac:dyDescent="0.25">
      <c r="A32" s="65" t="s">
        <v>43</v>
      </c>
      <c r="B32" s="68"/>
      <c r="C32" s="64">
        <v>1</v>
      </c>
      <c r="D32" s="69">
        <v>2</v>
      </c>
      <c r="E32" s="70">
        <v>3</v>
      </c>
      <c r="F32" s="81">
        <f t="shared" si="2"/>
        <v>0.1875</v>
      </c>
    </row>
    <row r="33" spans="1:10" x14ac:dyDescent="0.25">
      <c r="A33" s="65" t="s">
        <v>49</v>
      </c>
      <c r="B33" s="68">
        <v>1</v>
      </c>
      <c r="C33" s="64"/>
      <c r="D33" s="69"/>
      <c r="E33" s="70">
        <v>1</v>
      </c>
      <c r="F33" s="81">
        <f t="shared" si="2"/>
        <v>6.25E-2</v>
      </c>
    </row>
    <row r="34" spans="1:10" x14ac:dyDescent="0.25">
      <c r="A34" s="66" t="s">
        <v>37</v>
      </c>
      <c r="B34" s="71">
        <v>6</v>
      </c>
      <c r="C34" s="72">
        <v>6</v>
      </c>
      <c r="D34" s="73">
        <v>1</v>
      </c>
      <c r="E34" s="74">
        <v>13</v>
      </c>
      <c r="F34" s="82">
        <f>E34/$E$53</f>
        <v>0.13</v>
      </c>
    </row>
    <row r="35" spans="1:10" x14ac:dyDescent="0.25">
      <c r="A35" s="65" t="s">
        <v>47</v>
      </c>
      <c r="B35" s="68">
        <v>3</v>
      </c>
      <c r="C35" s="64">
        <v>3</v>
      </c>
      <c r="D35" s="69"/>
      <c r="E35" s="70">
        <v>6</v>
      </c>
      <c r="F35" s="81">
        <f>E35/$E$34</f>
        <v>0.46153846153846156</v>
      </c>
    </row>
    <row r="36" spans="1:10" x14ac:dyDescent="0.25">
      <c r="A36" s="65" t="s">
        <v>44</v>
      </c>
      <c r="B36" s="68">
        <v>2</v>
      </c>
      <c r="C36" s="64">
        <v>1</v>
      </c>
      <c r="D36" s="69"/>
      <c r="E36" s="70">
        <v>3</v>
      </c>
      <c r="F36" s="81">
        <f t="shared" ref="F36:F38" si="3">E36/$E$34</f>
        <v>0.23076923076923078</v>
      </c>
    </row>
    <row r="37" spans="1:10" x14ac:dyDescent="0.25">
      <c r="A37" s="65" t="s">
        <v>35</v>
      </c>
      <c r="B37" s="68">
        <v>1</v>
      </c>
      <c r="C37" s="64">
        <v>2</v>
      </c>
      <c r="D37" s="69"/>
      <c r="E37" s="70">
        <v>3</v>
      </c>
      <c r="F37" s="81">
        <f t="shared" si="3"/>
        <v>0.23076923076923078</v>
      </c>
      <c r="H37" t="s">
        <v>33</v>
      </c>
      <c r="I37">
        <v>49</v>
      </c>
      <c r="J37" s="60">
        <f>I37/$E$53</f>
        <v>0.49</v>
      </c>
    </row>
    <row r="38" spans="1:10" x14ac:dyDescent="0.25">
      <c r="A38" s="65" t="s">
        <v>43</v>
      </c>
      <c r="B38" s="68"/>
      <c r="C38" s="64"/>
      <c r="D38" s="69">
        <v>1</v>
      </c>
      <c r="E38" s="70">
        <v>1</v>
      </c>
      <c r="F38" s="81">
        <f t="shared" si="3"/>
        <v>7.6923076923076927E-2</v>
      </c>
      <c r="H38" t="s">
        <v>36</v>
      </c>
      <c r="I38">
        <v>16</v>
      </c>
      <c r="J38" s="60">
        <f t="shared" ref="J38:J44" si="4">I38/$E$53</f>
        <v>0.16</v>
      </c>
    </row>
    <row r="39" spans="1:10" x14ac:dyDescent="0.25">
      <c r="A39" s="66" t="s">
        <v>42</v>
      </c>
      <c r="B39" s="71">
        <v>1</v>
      </c>
      <c r="C39" s="72">
        <v>4</v>
      </c>
      <c r="D39" s="73">
        <v>3</v>
      </c>
      <c r="E39" s="74">
        <v>8</v>
      </c>
      <c r="F39" s="82">
        <f>E39/$E$53</f>
        <v>0.08</v>
      </c>
      <c r="H39" t="s">
        <v>37</v>
      </c>
      <c r="I39">
        <v>13</v>
      </c>
      <c r="J39" s="60">
        <f t="shared" si="4"/>
        <v>0.13</v>
      </c>
    </row>
    <row r="40" spans="1:10" x14ac:dyDescent="0.25">
      <c r="A40" s="65" t="s">
        <v>35</v>
      </c>
      <c r="B40" s="68"/>
      <c r="C40" s="64">
        <v>1</v>
      </c>
      <c r="D40" s="69">
        <v>3</v>
      </c>
      <c r="E40" s="70">
        <v>4</v>
      </c>
      <c r="F40" s="81">
        <f>E40/$E$39</f>
        <v>0.5</v>
      </c>
      <c r="H40" t="s">
        <v>42</v>
      </c>
      <c r="I40">
        <v>8</v>
      </c>
      <c r="J40" s="60">
        <f t="shared" si="4"/>
        <v>0.08</v>
      </c>
    </row>
    <row r="41" spans="1:10" x14ac:dyDescent="0.25">
      <c r="A41" s="65" t="s">
        <v>47</v>
      </c>
      <c r="B41" s="68"/>
      <c r="C41" s="64">
        <v>2</v>
      </c>
      <c r="D41" s="69"/>
      <c r="E41" s="70">
        <v>2</v>
      </c>
      <c r="F41" s="81">
        <f t="shared" ref="F41:F43" si="5">E41/$E$39</f>
        <v>0.25</v>
      </c>
      <c r="H41" t="s">
        <v>45</v>
      </c>
      <c r="I41">
        <v>7</v>
      </c>
      <c r="J41" s="60">
        <f t="shared" si="4"/>
        <v>7.0000000000000007E-2</v>
      </c>
    </row>
    <row r="42" spans="1:10" x14ac:dyDescent="0.25">
      <c r="A42" s="65" t="s">
        <v>44</v>
      </c>
      <c r="B42" s="68">
        <v>1</v>
      </c>
      <c r="C42" s="64"/>
      <c r="D42" s="69"/>
      <c r="E42" s="70">
        <v>1</v>
      </c>
      <c r="F42" s="81">
        <f t="shared" si="5"/>
        <v>0.125</v>
      </c>
      <c r="H42" t="s">
        <v>40</v>
      </c>
      <c r="I42">
        <v>4</v>
      </c>
      <c r="J42" s="60">
        <f t="shared" si="4"/>
        <v>0.04</v>
      </c>
    </row>
    <row r="43" spans="1:10" x14ac:dyDescent="0.25">
      <c r="A43" s="65" t="s">
        <v>43</v>
      </c>
      <c r="B43" s="68"/>
      <c r="C43" s="64">
        <v>1</v>
      </c>
      <c r="D43" s="69"/>
      <c r="E43" s="70">
        <v>1</v>
      </c>
      <c r="F43" s="81">
        <f t="shared" si="5"/>
        <v>0.125</v>
      </c>
      <c r="H43" t="s">
        <v>41</v>
      </c>
      <c r="I43">
        <v>2</v>
      </c>
      <c r="J43" s="60">
        <f t="shared" si="4"/>
        <v>0.02</v>
      </c>
    </row>
    <row r="44" spans="1:10" x14ac:dyDescent="0.25">
      <c r="A44" s="66" t="s">
        <v>45</v>
      </c>
      <c r="B44" s="71">
        <v>2</v>
      </c>
      <c r="C44" s="72">
        <v>4</v>
      </c>
      <c r="D44" s="73">
        <v>1</v>
      </c>
      <c r="E44" s="74">
        <v>7</v>
      </c>
      <c r="F44" s="82">
        <f>E44/$E$53</f>
        <v>7.0000000000000007E-2</v>
      </c>
      <c r="H44" t="s">
        <v>53</v>
      </c>
      <c r="I44">
        <v>1</v>
      </c>
      <c r="J44" s="60">
        <f t="shared" si="4"/>
        <v>0.01</v>
      </c>
    </row>
    <row r="45" spans="1:10" x14ac:dyDescent="0.25">
      <c r="A45" s="65" t="s">
        <v>43</v>
      </c>
      <c r="B45" s="68">
        <v>1</v>
      </c>
      <c r="C45" s="64">
        <v>4</v>
      </c>
      <c r="D45" s="69">
        <v>1</v>
      </c>
      <c r="E45" s="70">
        <v>6</v>
      </c>
      <c r="F45" s="81">
        <f>E45/$E$44</f>
        <v>0.8571428571428571</v>
      </c>
    </row>
    <row r="46" spans="1:10" x14ac:dyDescent="0.25">
      <c r="A46" s="65" t="s">
        <v>35</v>
      </c>
      <c r="B46" s="68">
        <v>1</v>
      </c>
      <c r="C46" s="64"/>
      <c r="D46" s="69"/>
      <c r="E46" s="70">
        <v>1</v>
      </c>
      <c r="F46" s="81">
        <f>E46/$E$44</f>
        <v>0.14285714285714285</v>
      </c>
    </row>
    <row r="47" spans="1:10" x14ac:dyDescent="0.25">
      <c r="A47" s="66" t="s">
        <v>40</v>
      </c>
      <c r="B47" s="71">
        <v>1</v>
      </c>
      <c r="C47" s="72">
        <v>3</v>
      </c>
      <c r="D47" s="73"/>
      <c r="E47" s="74">
        <v>4</v>
      </c>
      <c r="F47" s="82">
        <f>E47/$E$53</f>
        <v>0.04</v>
      </c>
    </row>
    <row r="48" spans="1:10" x14ac:dyDescent="0.25">
      <c r="A48" s="65" t="s">
        <v>35</v>
      </c>
      <c r="B48" s="68">
        <v>1</v>
      </c>
      <c r="C48" s="64">
        <v>3</v>
      </c>
      <c r="D48" s="69"/>
      <c r="E48" s="70">
        <v>4</v>
      </c>
      <c r="F48" s="81">
        <f>E48/$E$47</f>
        <v>1</v>
      </c>
    </row>
    <row r="49" spans="1:6" x14ac:dyDescent="0.25">
      <c r="A49" s="66" t="s">
        <v>41</v>
      </c>
      <c r="B49" s="71"/>
      <c r="C49" s="72">
        <v>2</v>
      </c>
      <c r="D49" s="73"/>
      <c r="E49" s="74">
        <v>2</v>
      </c>
      <c r="F49" s="82">
        <f>E49/$E$53</f>
        <v>0.02</v>
      </c>
    </row>
    <row r="50" spans="1:6" x14ac:dyDescent="0.25">
      <c r="A50" s="65" t="s">
        <v>35</v>
      </c>
      <c r="B50" s="68"/>
      <c r="C50" s="64">
        <v>2</v>
      </c>
      <c r="D50" s="69"/>
      <c r="E50" s="70">
        <v>2</v>
      </c>
      <c r="F50" s="81">
        <f>E50/$E$49</f>
        <v>1</v>
      </c>
    </row>
    <row r="51" spans="1:6" x14ac:dyDescent="0.25">
      <c r="A51" s="66" t="s">
        <v>53</v>
      </c>
      <c r="B51" s="71"/>
      <c r="C51" s="72">
        <v>1</v>
      </c>
      <c r="D51" s="73"/>
      <c r="E51" s="74">
        <v>1</v>
      </c>
      <c r="F51" s="82">
        <f>E51/$E$53</f>
        <v>0.01</v>
      </c>
    </row>
    <row r="52" spans="1:6" x14ac:dyDescent="0.25">
      <c r="A52" s="65" t="s">
        <v>35</v>
      </c>
      <c r="B52" s="68"/>
      <c r="C52" s="64">
        <v>1</v>
      </c>
      <c r="D52" s="69"/>
      <c r="E52" s="70">
        <v>1</v>
      </c>
      <c r="F52" s="81">
        <f>E52/$E$51</f>
        <v>1</v>
      </c>
    </row>
    <row r="53" spans="1:6" ht="15.75" thickBot="1" x14ac:dyDescent="0.3">
      <c r="A53" s="62" t="s">
        <v>327</v>
      </c>
      <c r="B53" s="75">
        <v>21</v>
      </c>
      <c r="C53" s="76">
        <v>50</v>
      </c>
      <c r="D53" s="77">
        <v>29</v>
      </c>
      <c r="E53" s="78">
        <v>100</v>
      </c>
      <c r="F53" s="83">
        <f>E53/$E$10</f>
        <v>1</v>
      </c>
    </row>
    <row r="55" spans="1:6" x14ac:dyDescent="0.25">
      <c r="A55" t="s">
        <v>33</v>
      </c>
      <c r="B55">
        <v>49</v>
      </c>
      <c r="C55" s="61">
        <f>B55/$E$53</f>
        <v>0.49</v>
      </c>
    </row>
    <row r="56" spans="1:6" x14ac:dyDescent="0.25">
      <c r="A56" t="s">
        <v>36</v>
      </c>
      <c r="B56">
        <v>16</v>
      </c>
      <c r="C56" s="61">
        <f t="shared" ref="C56:C62" si="6">B56/$E$53</f>
        <v>0.16</v>
      </c>
    </row>
    <row r="57" spans="1:6" x14ac:dyDescent="0.25">
      <c r="A57" t="s">
        <v>37</v>
      </c>
      <c r="B57">
        <v>13</v>
      </c>
      <c r="C57" s="61">
        <f t="shared" si="6"/>
        <v>0.13</v>
      </c>
    </row>
    <row r="58" spans="1:6" x14ac:dyDescent="0.25">
      <c r="A58" t="s">
        <v>42</v>
      </c>
      <c r="B58">
        <v>8</v>
      </c>
      <c r="C58" s="61">
        <f t="shared" si="6"/>
        <v>0.08</v>
      </c>
    </row>
    <row r="59" spans="1:6" x14ac:dyDescent="0.25">
      <c r="A59" t="s">
        <v>45</v>
      </c>
      <c r="B59">
        <v>7</v>
      </c>
      <c r="C59" s="61">
        <f t="shared" si="6"/>
        <v>7.0000000000000007E-2</v>
      </c>
    </row>
    <row r="60" spans="1:6" x14ac:dyDescent="0.25">
      <c r="A60" t="s">
        <v>40</v>
      </c>
      <c r="B60">
        <v>4</v>
      </c>
      <c r="C60" s="61">
        <f t="shared" si="6"/>
        <v>0.04</v>
      </c>
    </row>
    <row r="61" spans="1:6" x14ac:dyDescent="0.25">
      <c r="A61" t="s">
        <v>41</v>
      </c>
      <c r="B61">
        <v>2</v>
      </c>
      <c r="C61" s="61">
        <f t="shared" si="6"/>
        <v>0.02</v>
      </c>
    </row>
    <row r="62" spans="1:6" x14ac:dyDescent="0.25">
      <c r="A62" t="s">
        <v>53</v>
      </c>
      <c r="B62">
        <v>1</v>
      </c>
      <c r="C62" s="61">
        <f t="shared" si="6"/>
        <v>0.01</v>
      </c>
    </row>
    <row r="67" spans="1:6" ht="15.75" thickBot="1" x14ac:dyDescent="0.3"/>
    <row r="68" spans="1:6" x14ac:dyDescent="0.25">
      <c r="A68" s="146" t="s">
        <v>426</v>
      </c>
      <c r="B68" s="147"/>
      <c r="C68" s="147"/>
      <c r="D68" s="147"/>
      <c r="E68" s="147"/>
      <c r="F68" s="148"/>
    </row>
    <row r="69" spans="1:6" ht="15.75" thickBot="1" x14ac:dyDescent="0.3">
      <c r="A69" s="30"/>
      <c r="B69" s="31" t="s">
        <v>420</v>
      </c>
      <c r="C69" s="31" t="s">
        <v>421</v>
      </c>
      <c r="D69" s="31" t="s">
        <v>422</v>
      </c>
      <c r="E69" s="31" t="s">
        <v>423</v>
      </c>
      <c r="F69" s="32" t="s">
        <v>424</v>
      </c>
    </row>
    <row r="70" spans="1:6" x14ac:dyDescent="0.25">
      <c r="A70" s="45" t="s">
        <v>45</v>
      </c>
      <c r="B70" s="84">
        <v>1</v>
      </c>
      <c r="C70" s="84">
        <v>4</v>
      </c>
      <c r="D70" s="84">
        <v>1</v>
      </c>
      <c r="E70" s="84">
        <v>6</v>
      </c>
      <c r="F70" s="85">
        <f>E70/$E$75</f>
        <v>0.4</v>
      </c>
    </row>
    <row r="71" spans="1:6" x14ac:dyDescent="0.25">
      <c r="A71" s="45" t="s">
        <v>33</v>
      </c>
      <c r="B71" s="84"/>
      <c r="C71" s="84">
        <v>1</v>
      </c>
      <c r="D71" s="84">
        <v>3</v>
      </c>
      <c r="E71" s="84">
        <v>4</v>
      </c>
      <c r="F71" s="85">
        <f t="shared" ref="F71:F74" si="7">E71/$E$75</f>
        <v>0.26666666666666666</v>
      </c>
    </row>
    <row r="72" spans="1:6" x14ac:dyDescent="0.25">
      <c r="A72" s="45" t="s">
        <v>36</v>
      </c>
      <c r="B72" s="84"/>
      <c r="C72" s="84">
        <v>1</v>
      </c>
      <c r="D72" s="84">
        <v>2</v>
      </c>
      <c r="E72" s="84">
        <v>3</v>
      </c>
      <c r="F72" s="85">
        <f t="shared" si="7"/>
        <v>0.2</v>
      </c>
    </row>
    <row r="73" spans="1:6" x14ac:dyDescent="0.25">
      <c r="A73" s="45" t="s">
        <v>42</v>
      </c>
      <c r="B73" s="84"/>
      <c r="C73" s="84">
        <v>1</v>
      </c>
      <c r="D73" s="84"/>
      <c r="E73" s="84">
        <v>1</v>
      </c>
      <c r="F73" s="85">
        <f t="shared" si="7"/>
        <v>6.6666666666666666E-2</v>
      </c>
    </row>
    <row r="74" spans="1:6" ht="15.75" thickBot="1" x14ac:dyDescent="0.3">
      <c r="A74" s="46" t="s">
        <v>37</v>
      </c>
      <c r="B74" s="84"/>
      <c r="C74" s="84"/>
      <c r="D74" s="84">
        <v>1</v>
      </c>
      <c r="E74" s="84">
        <v>1</v>
      </c>
      <c r="F74" s="85">
        <f t="shared" si="7"/>
        <v>6.6666666666666666E-2</v>
      </c>
    </row>
    <row r="75" spans="1:6" ht="15.75" thickBot="1" x14ac:dyDescent="0.3">
      <c r="A75" s="30" t="s">
        <v>327</v>
      </c>
      <c r="B75" s="86">
        <v>1</v>
      </c>
      <c r="C75" s="86">
        <v>7</v>
      </c>
      <c r="D75" s="86">
        <v>7</v>
      </c>
      <c r="E75" s="86">
        <v>15</v>
      </c>
      <c r="F75" s="87">
        <f>E75/$E$75</f>
        <v>1</v>
      </c>
    </row>
    <row r="86" spans="1:6" ht="15.75" thickBot="1" x14ac:dyDescent="0.3"/>
    <row r="87" spans="1:6" x14ac:dyDescent="0.25">
      <c r="A87" s="146" t="s">
        <v>427</v>
      </c>
      <c r="B87" s="147"/>
      <c r="C87" s="147"/>
      <c r="D87" s="147"/>
      <c r="E87" s="147"/>
      <c r="F87" s="148"/>
    </row>
    <row r="88" spans="1:6" ht="15.75" thickBot="1" x14ac:dyDescent="0.3">
      <c r="A88" s="30"/>
      <c r="B88" s="31" t="s">
        <v>420</v>
      </c>
      <c r="C88" s="31" t="s">
        <v>421</v>
      </c>
      <c r="D88" s="31" t="s">
        <v>422</v>
      </c>
      <c r="E88" s="31" t="s">
        <v>423</v>
      </c>
      <c r="F88" s="32" t="s">
        <v>424</v>
      </c>
    </row>
    <row r="89" spans="1:6" x14ac:dyDescent="0.25">
      <c r="A89" s="88" t="s">
        <v>36</v>
      </c>
      <c r="B89" s="84"/>
      <c r="C89" s="84">
        <v>5</v>
      </c>
      <c r="D89" s="84">
        <v>4</v>
      </c>
      <c r="E89" s="89">
        <v>9</v>
      </c>
      <c r="F89" s="85">
        <f>E89/$E$93</f>
        <v>0.39130434782608697</v>
      </c>
    </row>
    <row r="90" spans="1:6" x14ac:dyDescent="0.25">
      <c r="A90" s="45" t="s">
        <v>37</v>
      </c>
      <c r="B90" s="84">
        <v>3</v>
      </c>
      <c r="C90" s="84">
        <v>3</v>
      </c>
      <c r="D90" s="84"/>
      <c r="E90" s="90">
        <v>6</v>
      </c>
      <c r="F90" s="85">
        <f t="shared" ref="F90:F92" si="8">E90/$E$93</f>
        <v>0.2608695652173913</v>
      </c>
    </row>
    <row r="91" spans="1:6" x14ac:dyDescent="0.25">
      <c r="A91" s="45" t="s">
        <v>33</v>
      </c>
      <c r="B91" s="84">
        <v>3</v>
      </c>
      <c r="C91" s="84">
        <v>3</v>
      </c>
      <c r="D91" s="84"/>
      <c r="E91" s="90">
        <v>6</v>
      </c>
      <c r="F91" s="85">
        <f t="shared" si="8"/>
        <v>0.2608695652173913</v>
      </c>
    </row>
    <row r="92" spans="1:6" ht="15.75" thickBot="1" x14ac:dyDescent="0.3">
      <c r="A92" s="46" t="s">
        <v>42</v>
      </c>
      <c r="B92" s="84"/>
      <c r="C92" s="84">
        <v>2</v>
      </c>
      <c r="D92" s="84"/>
      <c r="E92" s="91">
        <v>2</v>
      </c>
      <c r="F92" s="85">
        <f t="shared" si="8"/>
        <v>8.6956521739130432E-2</v>
      </c>
    </row>
    <row r="93" spans="1:6" ht="15.75" thickBot="1" x14ac:dyDescent="0.3">
      <c r="A93" s="30" t="s">
        <v>327</v>
      </c>
      <c r="B93" s="86">
        <v>6</v>
      </c>
      <c r="C93" s="86">
        <v>13</v>
      </c>
      <c r="D93" s="86">
        <v>4</v>
      </c>
      <c r="E93" s="86">
        <v>23</v>
      </c>
      <c r="F93" s="87">
        <f>E93/$E$93</f>
        <v>1</v>
      </c>
    </row>
    <row r="106" spans="1:6" ht="15.75" thickBot="1" x14ac:dyDescent="0.3"/>
    <row r="107" spans="1:6" x14ac:dyDescent="0.25">
      <c r="A107" s="146" t="s">
        <v>428</v>
      </c>
      <c r="B107" s="147"/>
      <c r="C107" s="147"/>
      <c r="D107" s="147"/>
      <c r="E107" s="147"/>
      <c r="F107" s="148"/>
    </row>
    <row r="108" spans="1:6" ht="15.75" thickBot="1" x14ac:dyDescent="0.3">
      <c r="A108" s="30"/>
      <c r="B108" s="31" t="s">
        <v>420</v>
      </c>
      <c r="C108" s="31" t="s">
        <v>421</v>
      </c>
      <c r="D108" s="31" t="s">
        <v>422</v>
      </c>
      <c r="E108" s="31" t="s">
        <v>423</v>
      </c>
      <c r="F108" s="49" t="s">
        <v>424</v>
      </c>
    </row>
    <row r="109" spans="1:6" x14ac:dyDescent="0.25">
      <c r="A109" s="39" t="s">
        <v>33</v>
      </c>
      <c r="B109" s="92">
        <v>10</v>
      </c>
      <c r="C109" s="92">
        <v>23</v>
      </c>
      <c r="D109" s="92">
        <v>16</v>
      </c>
      <c r="E109" s="92">
        <v>49</v>
      </c>
      <c r="F109" s="93">
        <f>E109/$E$117</f>
        <v>0.49</v>
      </c>
    </row>
    <row r="110" spans="1:6" x14ac:dyDescent="0.25">
      <c r="A110" s="40" t="s">
        <v>36</v>
      </c>
      <c r="B110" s="94">
        <v>1</v>
      </c>
      <c r="C110" s="94">
        <v>7</v>
      </c>
      <c r="D110" s="94">
        <v>8</v>
      </c>
      <c r="E110" s="94">
        <v>16</v>
      </c>
      <c r="F110" s="95">
        <f t="shared" ref="F110:F116" si="9">E110/$E$117</f>
        <v>0.16</v>
      </c>
    </row>
    <row r="111" spans="1:6" x14ac:dyDescent="0.25">
      <c r="A111" s="40" t="s">
        <v>37</v>
      </c>
      <c r="B111" s="94">
        <v>6</v>
      </c>
      <c r="C111" s="94">
        <v>6</v>
      </c>
      <c r="D111" s="94">
        <v>1</v>
      </c>
      <c r="E111" s="94">
        <v>13</v>
      </c>
      <c r="F111" s="95">
        <f t="shared" si="9"/>
        <v>0.13</v>
      </c>
    </row>
    <row r="112" spans="1:6" x14ac:dyDescent="0.25">
      <c r="A112" s="40" t="s">
        <v>42</v>
      </c>
      <c r="B112" s="94">
        <v>1</v>
      </c>
      <c r="C112" s="94">
        <v>4</v>
      </c>
      <c r="D112" s="94">
        <v>3</v>
      </c>
      <c r="E112" s="94">
        <v>8</v>
      </c>
      <c r="F112" s="95">
        <f t="shared" si="9"/>
        <v>0.08</v>
      </c>
    </row>
    <row r="113" spans="1:6" x14ac:dyDescent="0.25">
      <c r="A113" s="40" t="s">
        <v>45</v>
      </c>
      <c r="B113" s="94">
        <v>2</v>
      </c>
      <c r="C113" s="94">
        <v>4</v>
      </c>
      <c r="D113" s="94">
        <v>1</v>
      </c>
      <c r="E113" s="94">
        <v>7</v>
      </c>
      <c r="F113" s="95">
        <f t="shared" si="9"/>
        <v>7.0000000000000007E-2</v>
      </c>
    </row>
    <row r="114" spans="1:6" x14ac:dyDescent="0.25">
      <c r="A114" s="40" t="s">
        <v>40</v>
      </c>
      <c r="B114" s="94">
        <v>1</v>
      </c>
      <c r="C114" s="94">
        <v>3</v>
      </c>
      <c r="D114" s="94"/>
      <c r="E114" s="94">
        <v>4</v>
      </c>
      <c r="F114" s="95">
        <f t="shared" si="9"/>
        <v>0.04</v>
      </c>
    </row>
    <row r="115" spans="1:6" x14ac:dyDescent="0.25">
      <c r="A115" s="40" t="s">
        <v>41</v>
      </c>
      <c r="B115" s="94"/>
      <c r="C115" s="94">
        <v>2</v>
      </c>
      <c r="D115" s="94"/>
      <c r="E115" s="94">
        <v>2</v>
      </c>
      <c r="F115" s="95">
        <f t="shared" si="9"/>
        <v>0.02</v>
      </c>
    </row>
    <row r="116" spans="1:6" ht="15.75" thickBot="1" x14ac:dyDescent="0.3">
      <c r="A116" s="41" t="s">
        <v>53</v>
      </c>
      <c r="B116" s="96"/>
      <c r="C116" s="96">
        <v>1</v>
      </c>
      <c r="D116" s="96"/>
      <c r="E116" s="96">
        <v>1</v>
      </c>
      <c r="F116" s="98">
        <f t="shared" si="9"/>
        <v>0.01</v>
      </c>
    </row>
    <row r="117" spans="1:6" ht="15.75" thickBot="1" x14ac:dyDescent="0.3">
      <c r="A117" s="36" t="s">
        <v>327</v>
      </c>
      <c r="B117" s="86">
        <v>21</v>
      </c>
      <c r="C117" s="86">
        <v>50</v>
      </c>
      <c r="D117" s="86">
        <v>29</v>
      </c>
      <c r="E117" s="86">
        <v>100</v>
      </c>
      <c r="F117" s="97">
        <f>E117/$E$10</f>
        <v>1</v>
      </c>
    </row>
    <row r="125" spans="1:6" ht="15.75" thickBot="1" x14ac:dyDescent="0.3"/>
    <row r="126" spans="1:6" x14ac:dyDescent="0.25">
      <c r="A126" s="146" t="s">
        <v>429</v>
      </c>
      <c r="B126" s="147"/>
      <c r="C126" s="147"/>
      <c r="D126" s="147"/>
      <c r="E126" s="147"/>
      <c r="F126" s="148"/>
    </row>
    <row r="127" spans="1:6" ht="15.75" thickBot="1" x14ac:dyDescent="0.3">
      <c r="A127" s="30"/>
      <c r="B127" s="31" t="s">
        <v>420</v>
      </c>
      <c r="C127" s="31" t="s">
        <v>421</v>
      </c>
      <c r="D127" s="31" t="s">
        <v>422</v>
      </c>
      <c r="E127" s="31" t="s">
        <v>423</v>
      </c>
      <c r="F127" s="49" t="s">
        <v>424</v>
      </c>
    </row>
    <row r="128" spans="1:6" x14ac:dyDescent="0.25">
      <c r="A128" s="39" t="s">
        <v>39</v>
      </c>
      <c r="B128" s="92">
        <v>9</v>
      </c>
      <c r="C128" s="92">
        <v>15</v>
      </c>
      <c r="D128" s="92">
        <v>8</v>
      </c>
      <c r="E128" s="92">
        <v>32</v>
      </c>
      <c r="F128" s="93">
        <f>E128/$E$132</f>
        <v>0.65306122448979587</v>
      </c>
    </row>
    <row r="129" spans="1:6" x14ac:dyDescent="0.25">
      <c r="A129" s="40" t="s">
        <v>32</v>
      </c>
      <c r="B129" s="94">
        <v>1</v>
      </c>
      <c r="C129" s="94">
        <v>5</v>
      </c>
      <c r="D129" s="94">
        <v>2</v>
      </c>
      <c r="E129" s="94">
        <v>8</v>
      </c>
      <c r="F129" s="95">
        <f t="shared" ref="F129:F131" si="10">E129/$E$132</f>
        <v>0.16326530612244897</v>
      </c>
    </row>
    <row r="130" spans="1:6" x14ac:dyDescent="0.25">
      <c r="A130" s="40" t="s">
        <v>55</v>
      </c>
      <c r="B130" s="94"/>
      <c r="C130" s="94">
        <v>2</v>
      </c>
      <c r="D130" s="94">
        <v>3</v>
      </c>
      <c r="E130" s="94">
        <v>5</v>
      </c>
      <c r="F130" s="95">
        <f t="shared" si="10"/>
        <v>0.10204081632653061</v>
      </c>
    </row>
    <row r="131" spans="1:6" ht="15.75" thickBot="1" x14ac:dyDescent="0.3">
      <c r="A131" s="40" t="s">
        <v>52</v>
      </c>
      <c r="B131" s="94"/>
      <c r="C131" s="94">
        <v>1</v>
      </c>
      <c r="D131" s="94">
        <v>3</v>
      </c>
      <c r="E131" s="94">
        <v>4</v>
      </c>
      <c r="F131" s="98">
        <f t="shared" si="10"/>
        <v>8.1632653061224483E-2</v>
      </c>
    </row>
    <row r="132" spans="1:6" ht="15.75" thickBot="1" x14ac:dyDescent="0.3">
      <c r="A132" s="36" t="s">
        <v>327</v>
      </c>
      <c r="B132" s="86">
        <v>10</v>
      </c>
      <c r="C132" s="86">
        <v>23</v>
      </c>
      <c r="D132" s="86">
        <v>16</v>
      </c>
      <c r="E132" s="86">
        <v>49</v>
      </c>
      <c r="F132" s="97">
        <f>E132/$E$132</f>
        <v>1</v>
      </c>
    </row>
    <row r="136" spans="1:6" ht="15.75" thickBot="1" x14ac:dyDescent="0.3"/>
    <row r="137" spans="1:6" x14ac:dyDescent="0.25">
      <c r="A137" s="146" t="s">
        <v>430</v>
      </c>
      <c r="B137" s="147"/>
      <c r="C137" s="147"/>
      <c r="D137" s="147"/>
      <c r="E137" s="147"/>
      <c r="F137" s="148"/>
    </row>
    <row r="138" spans="1:6" ht="15.75" thickBot="1" x14ac:dyDescent="0.3">
      <c r="A138" s="30"/>
      <c r="B138" s="31" t="s">
        <v>420</v>
      </c>
      <c r="C138" s="31" t="s">
        <v>421</v>
      </c>
      <c r="D138" s="31" t="s">
        <v>422</v>
      </c>
      <c r="E138" s="31" t="s">
        <v>423</v>
      </c>
      <c r="F138" s="49" t="s">
        <v>424</v>
      </c>
    </row>
    <row r="139" spans="1:6" x14ac:dyDescent="0.25">
      <c r="A139" s="39" t="s">
        <v>54</v>
      </c>
      <c r="B139" s="92">
        <v>1</v>
      </c>
      <c r="C139" s="92">
        <v>5</v>
      </c>
      <c r="D139" s="92">
        <v>2</v>
      </c>
      <c r="E139" s="92">
        <v>8</v>
      </c>
      <c r="F139" s="93">
        <f>E139/$E$143</f>
        <v>0.5</v>
      </c>
    </row>
    <row r="140" spans="1:6" x14ac:dyDescent="0.25">
      <c r="A140" s="40" t="s">
        <v>52</v>
      </c>
      <c r="B140" s="94"/>
      <c r="C140" s="94">
        <v>1</v>
      </c>
      <c r="D140" s="94">
        <v>2</v>
      </c>
      <c r="E140" s="94">
        <v>3</v>
      </c>
      <c r="F140" s="95">
        <f t="shared" ref="F140:F142" si="11">E140/$E$143</f>
        <v>0.1875</v>
      </c>
    </row>
    <row r="141" spans="1:6" x14ac:dyDescent="0.25">
      <c r="A141" s="40" t="s">
        <v>51</v>
      </c>
      <c r="B141" s="94"/>
      <c r="C141" s="94">
        <v>1</v>
      </c>
      <c r="D141" s="94">
        <v>2</v>
      </c>
      <c r="E141" s="94">
        <v>3</v>
      </c>
      <c r="F141" s="95">
        <f t="shared" si="11"/>
        <v>0.1875</v>
      </c>
    </row>
    <row r="142" spans="1:6" ht="15.75" thickBot="1" x14ac:dyDescent="0.3">
      <c r="A142" s="40" t="s">
        <v>381</v>
      </c>
      <c r="B142" s="94"/>
      <c r="C142" s="94"/>
      <c r="D142" s="94">
        <v>2</v>
      </c>
      <c r="E142" s="94">
        <v>2</v>
      </c>
      <c r="F142" s="98">
        <f t="shared" si="11"/>
        <v>0.125</v>
      </c>
    </row>
    <row r="143" spans="1:6" ht="15.75" thickBot="1" x14ac:dyDescent="0.3">
      <c r="A143" s="36" t="s">
        <v>327</v>
      </c>
      <c r="B143" s="86">
        <v>1</v>
      </c>
      <c r="C143" s="86">
        <v>7</v>
      </c>
      <c r="D143" s="86">
        <v>8</v>
      </c>
      <c r="E143" s="86">
        <v>16</v>
      </c>
      <c r="F143" s="97">
        <f>E143/$E$143</f>
        <v>1</v>
      </c>
    </row>
    <row r="147" spans="1:6" ht="15.75" thickBot="1" x14ac:dyDescent="0.3"/>
    <row r="148" spans="1:6" x14ac:dyDescent="0.25">
      <c r="A148" s="146" t="s">
        <v>431</v>
      </c>
      <c r="B148" s="147"/>
      <c r="C148" s="147"/>
      <c r="D148" s="147"/>
      <c r="E148" s="147"/>
      <c r="F148" s="148"/>
    </row>
    <row r="149" spans="1:6" ht="15.75" thickBot="1" x14ac:dyDescent="0.3">
      <c r="A149" s="30"/>
      <c r="B149" s="31" t="s">
        <v>420</v>
      </c>
      <c r="C149" s="31" t="s">
        <v>421</v>
      </c>
      <c r="D149" s="31" t="s">
        <v>422</v>
      </c>
      <c r="E149" s="31" t="s">
        <v>423</v>
      </c>
      <c r="F149" s="49" t="s">
        <v>424</v>
      </c>
    </row>
    <row r="150" spans="1:6" x14ac:dyDescent="0.25">
      <c r="A150" s="39" t="s">
        <v>32</v>
      </c>
      <c r="B150" s="92">
        <v>6</v>
      </c>
      <c r="C150" s="92">
        <v>6</v>
      </c>
      <c r="D150" s="92"/>
      <c r="E150" s="92">
        <v>12</v>
      </c>
      <c r="F150" s="93">
        <f>E150/$E$152</f>
        <v>0.92307692307692313</v>
      </c>
    </row>
    <row r="151" spans="1:6" ht="15.75" thickBot="1" x14ac:dyDescent="0.3">
      <c r="A151" s="40" t="s">
        <v>52</v>
      </c>
      <c r="B151" s="94"/>
      <c r="C151" s="94"/>
      <c r="D151" s="94">
        <v>1</v>
      </c>
      <c r="E151" s="94">
        <v>1</v>
      </c>
      <c r="F151" s="98">
        <f>E151/$E$152</f>
        <v>7.6923076923076927E-2</v>
      </c>
    </row>
    <row r="152" spans="1:6" ht="15.75" thickBot="1" x14ac:dyDescent="0.3">
      <c r="A152" s="36" t="s">
        <v>327</v>
      </c>
      <c r="B152" s="86">
        <v>6</v>
      </c>
      <c r="C152" s="86">
        <v>6</v>
      </c>
      <c r="D152" s="86">
        <v>1</v>
      </c>
      <c r="E152" s="86">
        <v>13</v>
      </c>
      <c r="F152" s="97">
        <f>E152/$E$152</f>
        <v>1</v>
      </c>
    </row>
    <row r="157" spans="1:6" ht="15.75" thickBot="1" x14ac:dyDescent="0.3"/>
    <row r="158" spans="1:6" x14ac:dyDescent="0.25">
      <c r="A158" s="110" t="s">
        <v>432</v>
      </c>
      <c r="B158" s="111"/>
      <c r="C158" s="111"/>
      <c r="D158" s="111"/>
      <c r="E158" s="111"/>
      <c r="F158" s="112"/>
    </row>
    <row r="159" spans="1:6" ht="15.75" thickBot="1" x14ac:dyDescent="0.3">
      <c r="A159" s="57"/>
      <c r="B159" s="58" t="s">
        <v>420</v>
      </c>
      <c r="C159" s="58" t="s">
        <v>421</v>
      </c>
      <c r="D159" s="58" t="s">
        <v>422</v>
      </c>
      <c r="E159" s="58" t="s">
        <v>423</v>
      </c>
      <c r="F159" s="59" t="s">
        <v>424</v>
      </c>
    </row>
    <row r="160" spans="1:6" x14ac:dyDescent="0.25">
      <c r="A160" s="99" t="s">
        <v>342</v>
      </c>
      <c r="B160" s="101">
        <v>19</v>
      </c>
      <c r="C160" s="102">
        <v>49</v>
      </c>
      <c r="D160" s="103">
        <v>11</v>
      </c>
      <c r="E160" s="104">
        <v>79</v>
      </c>
      <c r="F160" s="105">
        <f>E160/$E$174</f>
        <v>0.79</v>
      </c>
    </row>
    <row r="161" spans="1:10" x14ac:dyDescent="0.25">
      <c r="A161" s="45" t="s">
        <v>33</v>
      </c>
      <c r="B161" s="51">
        <v>10</v>
      </c>
      <c r="C161" s="47">
        <v>23</v>
      </c>
      <c r="D161" s="50">
        <v>1</v>
      </c>
      <c r="E161" s="48">
        <v>34</v>
      </c>
      <c r="F161" s="85"/>
      <c r="J161" s="29">
        <f>13/79</f>
        <v>0.16455696202531644</v>
      </c>
    </row>
    <row r="162" spans="1:10" x14ac:dyDescent="0.25">
      <c r="A162" s="45" t="s">
        <v>36</v>
      </c>
      <c r="B162" s="51">
        <v>1</v>
      </c>
      <c r="C162" s="47">
        <v>7</v>
      </c>
      <c r="D162" s="50">
        <v>8</v>
      </c>
      <c r="E162" s="48">
        <v>16</v>
      </c>
      <c r="F162" s="85"/>
    </row>
    <row r="163" spans="1:10" x14ac:dyDescent="0.25">
      <c r="A163" s="45" t="s">
        <v>37</v>
      </c>
      <c r="B163" s="51">
        <v>4</v>
      </c>
      <c r="C163" s="47">
        <v>6</v>
      </c>
      <c r="D163" s="50">
        <v>1</v>
      </c>
      <c r="E163" s="48">
        <v>11</v>
      </c>
      <c r="F163" s="85"/>
    </row>
    <row r="164" spans="1:10" x14ac:dyDescent="0.25">
      <c r="A164" s="45" t="s">
        <v>45</v>
      </c>
      <c r="B164" s="51">
        <v>2</v>
      </c>
      <c r="C164" s="47">
        <v>4</v>
      </c>
      <c r="D164" s="50">
        <v>1</v>
      </c>
      <c r="E164" s="48">
        <v>7</v>
      </c>
      <c r="F164" s="85"/>
    </row>
    <row r="165" spans="1:10" x14ac:dyDescent="0.25">
      <c r="A165" s="45" t="s">
        <v>42</v>
      </c>
      <c r="B165" s="51">
        <v>1</v>
      </c>
      <c r="C165" s="47">
        <v>3</v>
      </c>
      <c r="D165" s="50"/>
      <c r="E165" s="48">
        <v>4</v>
      </c>
      <c r="F165" s="85"/>
    </row>
    <row r="166" spans="1:10" x14ac:dyDescent="0.25">
      <c r="A166" s="45" t="s">
        <v>40</v>
      </c>
      <c r="B166" s="51">
        <v>1</v>
      </c>
      <c r="C166" s="47">
        <v>3</v>
      </c>
      <c r="D166" s="50"/>
      <c r="E166" s="48">
        <v>4</v>
      </c>
      <c r="F166" s="85"/>
    </row>
    <row r="167" spans="1:10" x14ac:dyDescent="0.25">
      <c r="A167" s="45" t="s">
        <v>41</v>
      </c>
      <c r="B167" s="51"/>
      <c r="C167" s="47">
        <v>2</v>
      </c>
      <c r="D167" s="50"/>
      <c r="E167" s="48">
        <v>2</v>
      </c>
      <c r="F167" s="85"/>
    </row>
    <row r="168" spans="1:10" x14ac:dyDescent="0.25">
      <c r="A168" s="45" t="s">
        <v>53</v>
      </c>
      <c r="B168" s="51"/>
      <c r="C168" s="47">
        <v>1</v>
      </c>
      <c r="D168" s="50"/>
      <c r="E168" s="48">
        <v>1</v>
      </c>
      <c r="F168" s="85"/>
    </row>
    <row r="169" spans="1:10" x14ac:dyDescent="0.25">
      <c r="A169" s="100" t="s">
        <v>345</v>
      </c>
      <c r="B169" s="106"/>
      <c r="C169" s="63">
        <v>1</v>
      </c>
      <c r="D169" s="107">
        <v>18</v>
      </c>
      <c r="E169" s="108">
        <v>19</v>
      </c>
      <c r="F169" s="109">
        <f>E169/$E$174</f>
        <v>0.19</v>
      </c>
    </row>
    <row r="170" spans="1:10" x14ac:dyDescent="0.25">
      <c r="A170" s="45" t="s">
        <v>33</v>
      </c>
      <c r="B170" s="51"/>
      <c r="C170" s="47"/>
      <c r="D170" s="50">
        <v>15</v>
      </c>
      <c r="E170" s="48">
        <v>15</v>
      </c>
      <c r="F170" s="85"/>
    </row>
    <row r="171" spans="1:10" x14ac:dyDescent="0.25">
      <c r="A171" s="45" t="s">
        <v>42</v>
      </c>
      <c r="B171" s="51"/>
      <c r="C171" s="47">
        <v>1</v>
      </c>
      <c r="D171" s="50">
        <v>3</v>
      </c>
      <c r="E171" s="48">
        <v>4</v>
      </c>
      <c r="F171" s="85"/>
    </row>
    <row r="172" spans="1:10" x14ac:dyDescent="0.25">
      <c r="A172" s="100" t="s">
        <v>344</v>
      </c>
      <c r="B172" s="106">
        <v>2</v>
      </c>
      <c r="C172" s="63"/>
      <c r="D172" s="107"/>
      <c r="E172" s="108">
        <v>2</v>
      </c>
      <c r="F172" s="109">
        <f>E172/$E$174</f>
        <v>0.02</v>
      </c>
    </row>
    <row r="173" spans="1:10" x14ac:dyDescent="0.25">
      <c r="A173" s="45" t="s">
        <v>37</v>
      </c>
      <c r="B173" s="51">
        <v>2</v>
      </c>
      <c r="C173" s="47"/>
      <c r="D173" s="50"/>
      <c r="E173" s="48">
        <v>2</v>
      </c>
      <c r="F173" s="85"/>
    </row>
    <row r="174" spans="1:10" ht="15.75" thickBot="1" x14ac:dyDescent="0.3">
      <c r="A174" s="62" t="s">
        <v>327</v>
      </c>
      <c r="B174" s="75">
        <v>21</v>
      </c>
      <c r="C174" s="76">
        <v>50</v>
      </c>
      <c r="D174" s="77">
        <v>29</v>
      </c>
      <c r="E174" s="78">
        <v>100</v>
      </c>
      <c r="F174" s="79">
        <f>E174/$E$10</f>
        <v>1</v>
      </c>
    </row>
    <row r="185" spans="1:10" ht="15.75" thickBot="1" x14ac:dyDescent="0.3"/>
    <row r="186" spans="1:10" x14ac:dyDescent="0.25">
      <c r="A186" s="149" t="s">
        <v>433</v>
      </c>
      <c r="B186" s="150"/>
      <c r="C186" s="150"/>
      <c r="D186" s="150"/>
      <c r="E186" s="150"/>
      <c r="F186" s="151"/>
    </row>
    <row r="187" spans="1:10" ht="15.75" thickBot="1" x14ac:dyDescent="0.3">
      <c r="A187" s="113"/>
      <c r="B187" s="114" t="s">
        <v>420</v>
      </c>
      <c r="C187" s="114" t="s">
        <v>421</v>
      </c>
      <c r="D187" s="114" t="s">
        <v>422</v>
      </c>
      <c r="E187" s="114" t="s">
        <v>423</v>
      </c>
      <c r="F187" s="115" t="s">
        <v>424</v>
      </c>
    </row>
    <row r="188" spans="1:10" x14ac:dyDescent="0.25">
      <c r="A188" s="174" t="s">
        <v>356</v>
      </c>
      <c r="B188" s="175"/>
      <c r="C188" s="175">
        <f>SUM(C189:C190)</f>
        <v>1</v>
      </c>
      <c r="D188" s="175">
        <f t="shared" ref="D188:E188" si="12">SUM(D189:D190)</f>
        <v>3</v>
      </c>
      <c r="E188" s="176">
        <f t="shared" si="12"/>
        <v>4</v>
      </c>
      <c r="F188" s="119">
        <f>+E188/E199</f>
        <v>0.10526315789473684</v>
      </c>
    </row>
    <row r="189" spans="1:10" x14ac:dyDescent="0.25">
      <c r="A189" s="156" t="s">
        <v>33</v>
      </c>
      <c r="B189" s="177"/>
      <c r="C189" s="177"/>
      <c r="D189" s="177">
        <v>3</v>
      </c>
      <c r="E189" s="178">
        <v>3</v>
      </c>
      <c r="F189" s="67"/>
    </row>
    <row r="190" spans="1:10" x14ac:dyDescent="0.25">
      <c r="A190" s="156" t="s">
        <v>42</v>
      </c>
      <c r="B190" s="177"/>
      <c r="C190" s="177">
        <v>1</v>
      </c>
      <c r="D190" s="177"/>
      <c r="E190" s="178">
        <v>1</v>
      </c>
      <c r="F190" s="67"/>
    </row>
    <row r="191" spans="1:10" ht="31.5" customHeight="1" x14ac:dyDescent="0.25">
      <c r="A191" s="179" t="s">
        <v>438</v>
      </c>
      <c r="B191" s="173">
        <f>SUM(B192:B196)</f>
        <v>7</v>
      </c>
      <c r="C191" s="173">
        <f t="shared" ref="C191:E191" si="13">SUM(C192:C196)</f>
        <v>18</v>
      </c>
      <c r="D191" s="173">
        <f t="shared" si="13"/>
        <v>8</v>
      </c>
      <c r="E191" s="180">
        <f t="shared" si="13"/>
        <v>33</v>
      </c>
      <c r="F191" s="120">
        <f>+E191/E199</f>
        <v>0.86842105263157898</v>
      </c>
      <c r="J191" s="172"/>
    </row>
    <row r="192" spans="1:10" x14ac:dyDescent="0.25">
      <c r="A192" s="156" t="s">
        <v>36</v>
      </c>
      <c r="B192" s="166"/>
      <c r="C192" s="166">
        <v>5</v>
      </c>
      <c r="D192" s="166">
        <v>6</v>
      </c>
      <c r="E192" s="181">
        <v>11</v>
      </c>
      <c r="F192" s="67"/>
    </row>
    <row r="193" spans="1:11" x14ac:dyDescent="0.25">
      <c r="A193" s="156" t="s">
        <v>33</v>
      </c>
      <c r="B193" s="166">
        <v>3</v>
      </c>
      <c r="C193" s="166">
        <v>4</v>
      </c>
      <c r="D193" s="166"/>
      <c r="E193" s="181">
        <v>7</v>
      </c>
      <c r="F193" s="67"/>
    </row>
    <row r="194" spans="1:11" x14ac:dyDescent="0.25">
      <c r="A194" s="156" t="s">
        <v>37</v>
      </c>
      <c r="B194" s="166">
        <v>3</v>
      </c>
      <c r="C194" s="166">
        <v>3</v>
      </c>
      <c r="D194" s="166">
        <v>1</v>
      </c>
      <c r="E194" s="181">
        <v>7</v>
      </c>
      <c r="F194" s="67"/>
    </row>
    <row r="195" spans="1:11" x14ac:dyDescent="0.25">
      <c r="A195" s="156" t="s">
        <v>45</v>
      </c>
      <c r="B195" s="166">
        <v>1</v>
      </c>
      <c r="C195" s="166">
        <v>4</v>
      </c>
      <c r="D195" s="166">
        <v>1</v>
      </c>
      <c r="E195" s="181">
        <v>6</v>
      </c>
      <c r="F195" s="67"/>
      <c r="K195" s="29">
        <f>1/79</f>
        <v>1.2658227848101266E-2</v>
      </c>
    </row>
    <row r="196" spans="1:11" x14ac:dyDescent="0.25">
      <c r="A196" s="156" t="s">
        <v>42</v>
      </c>
      <c r="B196" s="166"/>
      <c r="C196" s="166">
        <v>2</v>
      </c>
      <c r="D196" s="166"/>
      <c r="E196" s="181">
        <v>2</v>
      </c>
      <c r="F196" s="67"/>
    </row>
    <row r="197" spans="1:11" ht="31.5" customHeight="1" x14ac:dyDescent="0.25">
      <c r="A197" s="182" t="s">
        <v>439</v>
      </c>
      <c r="B197" s="173"/>
      <c r="C197" s="173">
        <f>+C198</f>
        <v>1</v>
      </c>
      <c r="D197" s="173">
        <f>+D198</f>
        <v>0</v>
      </c>
      <c r="E197" s="180">
        <f>+E198</f>
        <v>1</v>
      </c>
      <c r="F197" s="120">
        <f>+E197/E199</f>
        <v>2.6315789473684209E-2</v>
      </c>
    </row>
    <row r="198" spans="1:11" ht="15.75" thickBot="1" x14ac:dyDescent="0.3">
      <c r="A198" s="157" t="s">
        <v>36</v>
      </c>
      <c r="B198" s="169"/>
      <c r="C198" s="169">
        <v>1</v>
      </c>
      <c r="D198" s="169"/>
      <c r="E198" s="183">
        <v>1</v>
      </c>
      <c r="F198" s="121"/>
    </row>
    <row r="199" spans="1:11" ht="15.75" thickBot="1" x14ac:dyDescent="0.3">
      <c r="A199" s="116" t="s">
        <v>327</v>
      </c>
      <c r="B199" s="117">
        <f t="shared" ref="B199:D199" si="14">+B197+B191+B188</f>
        <v>7</v>
      </c>
      <c r="C199" s="117">
        <f t="shared" si="14"/>
        <v>20</v>
      </c>
      <c r="D199" s="117">
        <f t="shared" si="14"/>
        <v>11</v>
      </c>
      <c r="E199" s="117">
        <f>+E197+E191+E188</f>
        <v>38</v>
      </c>
      <c r="F199" s="118">
        <f>+F197+F191+F188</f>
        <v>1</v>
      </c>
    </row>
    <row r="201" spans="1:11" ht="15.75" thickBot="1" x14ac:dyDescent="0.3"/>
    <row r="202" spans="1:11" ht="15" customHeight="1" x14ac:dyDescent="0.25">
      <c r="A202" s="149" t="s">
        <v>436</v>
      </c>
      <c r="B202" s="150"/>
      <c r="C202" s="150"/>
      <c r="D202" s="150"/>
      <c r="E202" s="150"/>
      <c r="F202" s="151"/>
    </row>
    <row r="203" spans="1:11" ht="15.75" thickBot="1" x14ac:dyDescent="0.3">
      <c r="A203" s="113"/>
      <c r="B203" s="114" t="s">
        <v>420</v>
      </c>
      <c r="C203" s="114" t="s">
        <v>421</v>
      </c>
      <c r="D203" s="114" t="s">
        <v>422</v>
      </c>
      <c r="E203" s="114" t="s">
        <v>423</v>
      </c>
      <c r="F203" s="115" t="s">
        <v>424</v>
      </c>
    </row>
    <row r="204" spans="1:11" ht="15.75" thickBot="1" x14ac:dyDescent="0.3">
      <c r="A204" s="159" t="s">
        <v>33</v>
      </c>
      <c r="B204" s="160">
        <v>10</v>
      </c>
      <c r="C204" s="160">
        <v>23</v>
      </c>
      <c r="D204" s="160">
        <v>16</v>
      </c>
      <c r="E204" s="160">
        <v>49</v>
      </c>
      <c r="F204" s="161">
        <f>49/49</f>
        <v>1</v>
      </c>
    </row>
    <row r="205" spans="1:11" x14ac:dyDescent="0.25">
      <c r="A205" s="163" t="s">
        <v>52</v>
      </c>
      <c r="B205" s="155"/>
      <c r="C205" s="155">
        <v>1</v>
      </c>
      <c r="D205" s="155">
        <v>3</v>
      </c>
      <c r="E205" s="155">
        <v>4</v>
      </c>
      <c r="F205" s="164">
        <f>+E205/4</f>
        <v>1</v>
      </c>
    </row>
    <row r="206" spans="1:11" x14ac:dyDescent="0.25">
      <c r="A206" s="165" t="s">
        <v>43</v>
      </c>
      <c r="B206" s="166"/>
      <c r="C206" s="166">
        <v>1</v>
      </c>
      <c r="D206" s="166">
        <v>3</v>
      </c>
      <c r="E206" s="166">
        <v>4</v>
      </c>
      <c r="F206" s="167">
        <f>+E206/4</f>
        <v>1</v>
      </c>
    </row>
    <row r="207" spans="1:11" x14ac:dyDescent="0.25">
      <c r="A207" s="163" t="s">
        <v>55</v>
      </c>
      <c r="B207" s="155"/>
      <c r="C207" s="155">
        <v>2</v>
      </c>
      <c r="D207" s="155">
        <v>3</v>
      </c>
      <c r="E207" s="155">
        <v>5</v>
      </c>
      <c r="F207" s="164">
        <f>+E207/5</f>
        <v>1</v>
      </c>
    </row>
    <row r="208" spans="1:11" x14ac:dyDescent="0.25">
      <c r="A208" s="165" t="s">
        <v>30</v>
      </c>
      <c r="B208" s="166"/>
      <c r="C208" s="166">
        <v>1</v>
      </c>
      <c r="D208" s="166"/>
      <c r="E208" s="166">
        <v>1</v>
      </c>
      <c r="F208" s="167">
        <f>+E208/5</f>
        <v>0.2</v>
      </c>
    </row>
    <row r="209" spans="1:6" x14ac:dyDescent="0.25">
      <c r="A209" s="165" t="s">
        <v>35</v>
      </c>
      <c r="B209" s="166"/>
      <c r="C209" s="166">
        <v>1</v>
      </c>
      <c r="D209" s="166">
        <v>2</v>
      </c>
      <c r="E209" s="166">
        <v>3</v>
      </c>
      <c r="F209" s="167">
        <f>+E209/5</f>
        <v>0.6</v>
      </c>
    </row>
    <row r="210" spans="1:6" x14ac:dyDescent="0.25">
      <c r="A210" s="165" t="s">
        <v>44</v>
      </c>
      <c r="B210" s="166"/>
      <c r="C210" s="166"/>
      <c r="D210" s="166">
        <v>1</v>
      </c>
      <c r="E210" s="166">
        <v>1</v>
      </c>
      <c r="F210" s="167">
        <f>+E210/5</f>
        <v>0.2</v>
      </c>
    </row>
    <row r="211" spans="1:6" x14ac:dyDescent="0.25">
      <c r="A211" s="163" t="s">
        <v>32</v>
      </c>
      <c r="B211" s="155">
        <v>1</v>
      </c>
      <c r="C211" s="155">
        <v>5</v>
      </c>
      <c r="D211" s="155">
        <v>2</v>
      </c>
      <c r="E211" s="155">
        <v>8</v>
      </c>
      <c r="F211" s="164">
        <f>+E211/8</f>
        <v>1</v>
      </c>
    </row>
    <row r="212" spans="1:6" x14ac:dyDescent="0.25">
      <c r="A212" s="165" t="s">
        <v>35</v>
      </c>
      <c r="B212" s="166">
        <v>1</v>
      </c>
      <c r="C212" s="166">
        <v>5</v>
      </c>
      <c r="D212" s="166">
        <v>1</v>
      </c>
      <c r="E212" s="166">
        <v>7</v>
      </c>
      <c r="F212" s="167">
        <f>+E212/8</f>
        <v>0.875</v>
      </c>
    </row>
    <row r="213" spans="1:6" x14ac:dyDescent="0.25">
      <c r="A213" s="165" t="s">
        <v>49</v>
      </c>
      <c r="B213" s="166"/>
      <c r="C213" s="166"/>
      <c r="D213" s="166">
        <v>1</v>
      </c>
      <c r="E213" s="166">
        <v>1</v>
      </c>
      <c r="F213" s="167">
        <f>+E213/8</f>
        <v>0.125</v>
      </c>
    </row>
    <row r="214" spans="1:6" x14ac:dyDescent="0.25">
      <c r="A214" s="163" t="s">
        <v>39</v>
      </c>
      <c r="B214" s="155">
        <v>9</v>
      </c>
      <c r="C214" s="155">
        <v>15</v>
      </c>
      <c r="D214" s="155">
        <v>8</v>
      </c>
      <c r="E214" s="155">
        <v>32</v>
      </c>
      <c r="F214" s="164">
        <f>+E214/32</f>
        <v>1</v>
      </c>
    </row>
    <row r="215" spans="1:6" x14ac:dyDescent="0.25">
      <c r="A215" s="165" t="s">
        <v>30</v>
      </c>
      <c r="B215" s="166"/>
      <c r="C215" s="166"/>
      <c r="D215" s="166">
        <v>1</v>
      </c>
      <c r="E215" s="166">
        <v>1</v>
      </c>
      <c r="F215" s="167">
        <f>+E215/32</f>
        <v>3.125E-2</v>
      </c>
    </row>
    <row r="216" spans="1:6" x14ac:dyDescent="0.25">
      <c r="A216" s="165" t="s">
        <v>35</v>
      </c>
      <c r="B216" s="166"/>
      <c r="C216" s="166">
        <v>1</v>
      </c>
      <c r="D216" s="166">
        <v>5</v>
      </c>
      <c r="E216" s="166">
        <v>6</v>
      </c>
      <c r="F216" s="167">
        <f>+E216/32</f>
        <v>0.1875</v>
      </c>
    </row>
    <row r="217" spans="1:6" x14ac:dyDescent="0.25">
      <c r="A217" s="165" t="s">
        <v>47</v>
      </c>
      <c r="B217" s="166">
        <v>3</v>
      </c>
      <c r="C217" s="166">
        <v>3</v>
      </c>
      <c r="D217" s="166"/>
      <c r="E217" s="166">
        <v>6</v>
      </c>
      <c r="F217" s="167">
        <f>+E217/32</f>
        <v>0.1875</v>
      </c>
    </row>
    <row r="218" spans="1:6" x14ac:dyDescent="0.25">
      <c r="A218" s="165" t="s">
        <v>44</v>
      </c>
      <c r="B218" s="166"/>
      <c r="C218" s="166"/>
      <c r="D218" s="166">
        <v>1</v>
      </c>
      <c r="E218" s="166">
        <v>1</v>
      </c>
      <c r="F218" s="167">
        <f>+E218/32</f>
        <v>3.125E-2</v>
      </c>
    </row>
    <row r="219" spans="1:6" ht="15.75" thickBot="1" x14ac:dyDescent="0.3">
      <c r="A219" s="168" t="s">
        <v>49</v>
      </c>
      <c r="B219" s="169">
        <v>6</v>
      </c>
      <c r="C219" s="169">
        <v>11</v>
      </c>
      <c r="D219" s="169">
        <v>1</v>
      </c>
      <c r="E219" s="169">
        <v>18</v>
      </c>
      <c r="F219" s="170">
        <f>+E219/32</f>
        <v>0.5625</v>
      </c>
    </row>
    <row r="220" spans="1:6" ht="15.75" hidden="1" thickBot="1" x14ac:dyDescent="0.3">
      <c r="A220" s="171" t="s">
        <v>327</v>
      </c>
      <c r="B220" s="162">
        <v>21</v>
      </c>
      <c r="C220" s="162">
        <v>50</v>
      </c>
      <c r="D220" s="162">
        <v>29</v>
      </c>
      <c r="E220" s="162">
        <v>100</v>
      </c>
      <c r="F220" s="167"/>
    </row>
    <row r="221" spans="1:6" ht="15.75" thickBot="1" x14ac:dyDescent="0.3">
      <c r="A221" s="116" t="s">
        <v>327</v>
      </c>
      <c r="B221" s="117">
        <f>+B214+B211+B207+B205</f>
        <v>10</v>
      </c>
      <c r="C221" s="117">
        <f>+C214+C211+C207+C205</f>
        <v>23</v>
      </c>
      <c r="D221" s="117">
        <f>+D214+D211+D207+D205</f>
        <v>16</v>
      </c>
      <c r="E221" s="117">
        <f>+E214+E211+E207+E205</f>
        <v>49</v>
      </c>
      <c r="F221" s="118">
        <f>+F214</f>
        <v>1</v>
      </c>
    </row>
  </sheetData>
  <mergeCells count="10">
    <mergeCell ref="A202:F202"/>
    <mergeCell ref="A137:F137"/>
    <mergeCell ref="A148:F148"/>
    <mergeCell ref="A186:F186"/>
    <mergeCell ref="A1:F1"/>
    <mergeCell ref="A20:F20"/>
    <mergeCell ref="A68:F68"/>
    <mergeCell ref="A87:F87"/>
    <mergeCell ref="A107:F107"/>
    <mergeCell ref="A126:F1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REQUERIMIENTOS 2016</vt:lpstr>
      <vt:lpstr>TD</vt:lpstr>
      <vt:lpstr>graficas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Willian Andres Cely Medina</dc:creator>
  <cp:lastModifiedBy>BlancaA</cp:lastModifiedBy>
  <dcterms:created xsi:type="dcterms:W3CDTF">2016-06-15T14:16:24Z</dcterms:created>
  <dcterms:modified xsi:type="dcterms:W3CDTF">2016-06-23T18:08:41Z</dcterms:modified>
</cp:coreProperties>
</file>